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4000" windowHeight="8940" activeTab="0"/>
  </bookViews>
  <sheets>
    <sheet name="OPĆI DIO" sheetId="1" r:id="rId1"/>
    <sheet name="PRIHODI" sheetId="2" r:id="rId2"/>
    <sheet name="RASHODI" sheetId="3" r:id="rId3"/>
    <sheet name="OBRAZLOŽENJE" sheetId="4" r:id="rId4"/>
  </sheets>
  <definedNames>
    <definedName name="_xlnm.Print_Area" localSheetId="0">'OPĆI DIO'!$A$2:$H$28</definedName>
  </definedNames>
  <calcPr fullCalcOnLoad="1"/>
</workbook>
</file>

<file path=xl/sharedStrings.xml><?xml version="1.0" encoding="utf-8"?>
<sst xmlns="http://schemas.openxmlformats.org/spreadsheetml/2006/main" count="409" uniqueCount="214">
  <si>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</si>
  <si>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</si>
  <si>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</si>
  <si>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</si>
  <si>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</si>
  <si>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</si>
  <si>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</si>
  <si>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OPĆI DIO</t>
  </si>
  <si>
    <t>PRIHODI UKUPNO</t>
  </si>
  <si>
    <t>RASHODI UKUPNO</t>
  </si>
  <si>
    <t>PRIHODI OD PRODAJE NEFINANCIJSKE IMOVINE</t>
  </si>
  <si>
    <t>RASHODI ZA NABAVU NEFINANCIJSKE IMOVINE</t>
  </si>
  <si>
    <t>UKUPAN DONOS VIŠKA/MANJKA IZ PRETHODNE(IH) GODINA</t>
  </si>
  <si>
    <t>VIŠAK/MANJAK IZ PRETHODNE(IH) GODINE KOJI ĆE SE POKRITI/RASPOREDITI</t>
  </si>
  <si>
    <t>NOVI PLAN</t>
  </si>
  <si>
    <t>NAZIV</t>
  </si>
  <si>
    <t>POVEĆANJE/SMANJENJE (+,-)</t>
  </si>
  <si>
    <t>INDEKS % (4/2)</t>
  </si>
  <si>
    <t>IZVOR FINANCIRANJA 5.4. POMOĆI IZRAVNANJA DECENTRALIZIRANE FUNKCIJE</t>
  </si>
  <si>
    <t>67111 Prihodi iz nadležnog proračuna za financiranje rashoda poslovanja</t>
  </si>
  <si>
    <t>67121 Prihodi iz nadležnog proračuna za financiranje nefinancijske imovine</t>
  </si>
  <si>
    <t>IZVOR FINANCIRANJA 1.1. PRIHODI OD POREZA ZA REDOVNU DJELATNOST</t>
  </si>
  <si>
    <t>IZVOR FINANCIRANJA 3.1. VLASTITI PRIHODI-PRORAČUNSKI KORISNICI</t>
  </si>
  <si>
    <t>64132 Kamate na depozite po viđenju</t>
  </si>
  <si>
    <t>66142 Prihodi od prodaje robe</t>
  </si>
  <si>
    <t>66151 Prihodi od pruženih usluga</t>
  </si>
  <si>
    <t>IZVOR FINANCIRANJA 4.5. OSTALI NESPOMENUTI PRIHODI-PRORAČUNSKI KORISNICI</t>
  </si>
  <si>
    <t>65269 Ostali nespomenuti prihodi</t>
  </si>
  <si>
    <t>IZVOR FINANCIRANJA 5.5. POMOĆI-PRORAČUNSKI KORISNICI</t>
  </si>
  <si>
    <t>63414 Tekuće pomoći od HZMO-a,HZZ-a i HZZO-a</t>
  </si>
  <si>
    <t>63612 Tekuće pomoći iz državnog proračuna proračunskim korisnicima JLPRS</t>
  </si>
  <si>
    <t>63613 Tekuće pomoći proračunskim korisnicima iz proračuna JLPRS koji im nije nadležan</t>
  </si>
  <si>
    <t>63622 Kapitalne pomoći iz državnog proračuna proračunskim korisnicima JLPRS</t>
  </si>
  <si>
    <t>IZVOR FINANCIRANJA 6.3. DONACIJE-PK</t>
  </si>
  <si>
    <t>66314 Tekuće donacije od ostalih subjekata izvan općeg proračuna</t>
  </si>
  <si>
    <t>63911 Tekući prijenosi između proračunskih korisnika istog proračuna</t>
  </si>
  <si>
    <t>63931 Tekuće prijenosi između proračunskih korisnika istog proračuna temeljem prijenosa EU sredstava</t>
  </si>
  <si>
    <t>UKUPNO PRIHODI</t>
  </si>
  <si>
    <t>IZVOR FINANCIRANJA 5.4.-ŽUPANIJSKI PRORAČUN ZAKONSKI STANDARD</t>
  </si>
  <si>
    <t>32111 Dnevnice za službeni put u zemlji</t>
  </si>
  <si>
    <t>32113 Smještaj na službenom putu u zemlji</t>
  </si>
  <si>
    <t>32115 Naknade za prijevoz na službenom putu u zemlji</t>
  </si>
  <si>
    <t>32131 Seminari i savjetovanja (kotizacije)</t>
  </si>
  <si>
    <t>32141 Korištenje privatnog auta u službene svrhe</t>
  </si>
  <si>
    <t>321 Naknade troškova zaposlenima</t>
  </si>
  <si>
    <t>32211 Uredski materijal</t>
  </si>
  <si>
    <t>32212 Literatura</t>
  </si>
  <si>
    <t>32214 Materijal za čišćenje</t>
  </si>
  <si>
    <t>32216 Materijal za higijenske potrebe</t>
  </si>
  <si>
    <t>32231 Električna energija</t>
  </si>
  <si>
    <t>32233 Plin</t>
  </si>
  <si>
    <t>32234 Gorivo</t>
  </si>
  <si>
    <t>32239 Lož ulje</t>
  </si>
  <si>
    <t>32241 Materijal za održavanje građevinskih objekata</t>
  </si>
  <si>
    <t>32242 Materijal za održavanje postrojenja i opreme</t>
  </si>
  <si>
    <t>32251 Sitni inventar</t>
  </si>
  <si>
    <t>32271 Službena radna odjeća i obuća</t>
  </si>
  <si>
    <t>322 Rashodi za materijal i energiju</t>
  </si>
  <si>
    <t>32311 Usluge telefona</t>
  </si>
  <si>
    <t>32312 Usluge interneta</t>
  </si>
  <si>
    <t>32313 Poštarina</t>
  </si>
  <si>
    <t>32321 Usluge tekućeg i investicijskog održavanja građ.objekata</t>
  </si>
  <si>
    <t>32322 Usluge tekućeg i investicijskog održavanja opreme</t>
  </si>
  <si>
    <t>32341 Opskrba vodom</t>
  </si>
  <si>
    <t>32342 Iznošenje i odvoz smeća</t>
  </si>
  <si>
    <t>32343 Deratizacija i dezinsekcija</t>
  </si>
  <si>
    <t>32344 Dimnjačarske usluge</t>
  </si>
  <si>
    <t>32349 Ostale komunalne usluge</t>
  </si>
  <si>
    <t>32361 Zdravstveni pregledi zaposlenika</t>
  </si>
  <si>
    <t>32363 Laboratorijske usluge</t>
  </si>
  <si>
    <t>32379 Ostale intelektualne usluge</t>
  </si>
  <si>
    <t>32389 Ostale računalne usluge</t>
  </si>
  <si>
    <t>32399 Ostale nespomenute usluge</t>
  </si>
  <si>
    <t>323 Rashodi za usluge</t>
  </si>
  <si>
    <t>32931 Reprezentacija</t>
  </si>
  <si>
    <t>32941 Tuzemne članarine</t>
  </si>
  <si>
    <t>32999 Ostali nespomenuti rashodi poslovanja</t>
  </si>
  <si>
    <t>329 Ostali nespomenuti rashodi poslovanja</t>
  </si>
  <si>
    <t>34311 Usluge banaka</t>
  </si>
  <si>
    <t>34312 Usluge platnog prometa</t>
  </si>
  <si>
    <t>343 Ostali financijski rashodi</t>
  </si>
  <si>
    <t>IZVOR FINANCIRANJA 5.4.-OPREMANJE-ŽUPANIJSKI PRORAČUN ZAKONSKI STANDARD</t>
  </si>
  <si>
    <t>42211 Računala i računalna oprema</t>
  </si>
  <si>
    <t>42212 Uredski namještaj</t>
  </si>
  <si>
    <t>42261 Sportska oprema</t>
  </si>
  <si>
    <t>422 Postrojenja i oprema</t>
  </si>
  <si>
    <t>42411 Knjige</t>
  </si>
  <si>
    <t>424 Knjige, umjetnička djela i ostale izložbene vrijednosti</t>
  </si>
  <si>
    <t>32224 Namirnice (županijska natjecanja)</t>
  </si>
  <si>
    <t>32319 Ostale usluge za komunikaciju i prijevoz (županijska natjecanja)</t>
  </si>
  <si>
    <t>32372 Ugovor o djelu (županijska natjecanja)</t>
  </si>
  <si>
    <t>32224 Namirnice</t>
  </si>
  <si>
    <t>32953 Javnobilježničke pristojbe</t>
  </si>
  <si>
    <t>42273 Ostala oprema</t>
  </si>
  <si>
    <t xml:space="preserve">32372 Ugovor o djelu </t>
  </si>
  <si>
    <t>32412 Naknade ostalih troškova</t>
  </si>
  <si>
    <t>324 Naknade troškova osobama izvan radnog odnosa</t>
  </si>
  <si>
    <t>31111 Plaće za zaposlene</t>
  </si>
  <si>
    <t>311 Plaće (bruto)</t>
  </si>
  <si>
    <t>31212 Nagrade</t>
  </si>
  <si>
    <t>31213 Darovi</t>
  </si>
  <si>
    <t>31214 Otpremnine</t>
  </si>
  <si>
    <t>31215 Pomoći</t>
  </si>
  <si>
    <t>31216 Regres</t>
  </si>
  <si>
    <t>31219 Ostali nenavedeni rashodi za zaposlene (božićnica)</t>
  </si>
  <si>
    <t>312 Ostali rashodi za zaposlene</t>
  </si>
  <si>
    <t>31321 Doprinos za zdravstveno osiguranje</t>
  </si>
  <si>
    <t>313 Doprinosi na plaće</t>
  </si>
  <si>
    <t>32121 Naknade za prijevoz na posao i s posla</t>
  </si>
  <si>
    <t>32955 Novčana naknada za osobe s invaliditetom</t>
  </si>
  <si>
    <t>32219 Didaktički materijal za predškolu</t>
  </si>
  <si>
    <t>32392 Film i izdrada fotografija</t>
  </si>
  <si>
    <t>IZVOR FINANCIRANJA 9.1. MINISTARSTVO</t>
  </si>
  <si>
    <t>IZVOR FINANCIRANJA 5.5. POMOĆI-OPREMANJE OŠ</t>
  </si>
  <si>
    <t>IZVOR FINANCIRANJA  5.5. POMOĆI-PREDŠKOLSKI ODGOJ</t>
  </si>
  <si>
    <t>IZVOR FINANCIRANJA 1.1. PRIHODI OD POREZA ZA REDOVNU DJELATNOST-PAMETAN OBROK ZA PAMETNU DJECU</t>
  </si>
  <si>
    <t>IZVOR FINANCIRANJA 1.1. PRIHODI OD POREZA ZA REDOVNU DJELATNOST-PRILIKA ZA SVE 3</t>
  </si>
  <si>
    <t>IZVOR FINANCIRANJA  5.2. POMOĆI IZ PRORAČUNA-PRILIKA ZA SVE 3</t>
  </si>
  <si>
    <t>IZVOR FINANCIRANJA 5.6. POMOĆI IZ PRORAČUNA-EU ŽUPANIJA-PRILIKA ZA SVE 3</t>
  </si>
  <si>
    <t>IZVOR FINANCIRANJA  5.6. POMOĆI IZ PRORAČUNA-EU ŽUPANIJA-ŠKOLSKA SHEMA</t>
  </si>
  <si>
    <t>IZVOR FINANCIRANJA 1.1. PRIHODI OD POREZA ZA REDOVNU DJELATNOST -ŽUPANIJSKI PRORAČUN IZNAD STANDARDA</t>
  </si>
  <si>
    <t>IZVOR FINANCIRANJA  4.5. IZVOR OSTALI NESPOMENUTI PRIHODI-PRORAČUNSKI KORISNICI</t>
  </si>
  <si>
    <t>IZVOR FINANCIRANJA  5.5. POMOĆI-PRORAČUNSKI KORISNICI</t>
  </si>
  <si>
    <t>IZVOR FINANCIRANJA 5.5. POMOĆI-PRORAČUNSKI KORISNICI- OPREMANJE</t>
  </si>
  <si>
    <t>IZVOR FINANCIRANJA 5.5. POMOĆI-PRORAČUNSKI KORISNICI-PREDŠKOLSKI ODGOJ</t>
  </si>
  <si>
    <t>IZVOR FINANCIRANJA  1.1. PRIHODI OD POREZA ZA REDOVNU DJELATNOST-PAMETAN OBROK ZA PAMETNU DJECU</t>
  </si>
  <si>
    <t>IZVOR FINANCIRANJA  1.1. PRIHODI OD POREZA ZA REDOVNU DJELATNOST-PRILIKA ZA SVE 3</t>
  </si>
  <si>
    <t>IZVOR FINANCIRANJA  5.2.POMOĆI IZ PRORAČUNA-PRILIKA ZA SVE 3</t>
  </si>
  <si>
    <t>IZVOR FINANCIRANJA  5.6. POMOĆI IZ PRORAČUNA-EU ŽUPANIJA-PRILIKA ZA SVE 3</t>
  </si>
  <si>
    <t>IZVOR FINANCIRANJA 5.6. POMOĆI IZ PRORAČUNA-EU ŽUPANIJA-SVI U ŠKOLI SVI PRI STOLU 3</t>
  </si>
  <si>
    <t>IZVOR FINANCIRANJA  5.6. POMOĆI IZ PRORAČUNA-EU ŽUPANIJA-SVI U ŠKOLI SVI PRI STOLU 3</t>
  </si>
  <si>
    <t>IZVOR FINANCIRANJA 5.6. POMOĆI IZ PRORAČUNA-EU ŽUPANIJA-ŠKOLSKA SHEMA</t>
  </si>
  <si>
    <t>63622 Kapitalne pomoći iz državnog proračuna proračunskim korisnicima JLPRS-knjige za knjižnicu</t>
  </si>
  <si>
    <t>IZVOR FINANCIRANJA 1.1. PRIHODI OD POREZA ZA REDOVNU DJELATNOST -PRILIKA ZA SVE 4</t>
  </si>
  <si>
    <t>IZVOR FINANCIRANJA 1.1. PRIHODI OD POREZA ZA REDOVNU DJELATNOST-PRILIKA ZA SVE 4</t>
  </si>
  <si>
    <t>IZVOR FINANCIRANJA 5.2. POMOĆI IZ PRORAČUNA-PRILIKA ZA SVE 4</t>
  </si>
  <si>
    <t>IZVOR FINANCIRANJA 5.6. POMOĆI IZ PRORAČUNA-EU ŽUPANIJA-PRILIKA ZA SVE 4</t>
  </si>
  <si>
    <t>IZVOR FINANCIRANJA 5.6. POMOĆI IZ PRORAČUNA-EU ŽUPANIJA-SVI U ŠKOLI SVI PRI STOLU 4</t>
  </si>
  <si>
    <t>UKUPNO RASHODI</t>
  </si>
  <si>
    <t>RAZDJEL 07 UPRAVNI ODJEL ZA OBRAZOVANJE, KULTURU, ZNANOST, SPORT I NACIONALNE MANJINE</t>
  </si>
  <si>
    <t>GLAVA 701 OSNOVNO ŠKOLSTVO</t>
  </si>
  <si>
    <t>PROGRAM 1071 PROGRAM OSNOVNOG ŠKOLSTVA-ZAKONSKI STANDARD</t>
  </si>
  <si>
    <t>AKTIVNOST 09 A100052 ODGOJNOOBRAZOVNI I ADMINISTRATIVNI RASHODI-PRORAČUNSKI KORISNICI</t>
  </si>
  <si>
    <t>KAPITALNI 09 K100126 OPREMANJE OŠ-PRORAČUNSKI KORSNICI</t>
  </si>
  <si>
    <t>PROGRAM 1073 DODATNI PROGRAMI IZNAD ZAKONSKOG STANDARDA-PRORAČUNSKI KORISNICI</t>
  </si>
  <si>
    <t>AKTIVNOST 09  A100183 IZNAD ZAKONSKOG STANDARDA PRORAČUNSKIH KORISNIKA</t>
  </si>
  <si>
    <t>KAPITALNI 09 K100029 OPREMANJE OŠ</t>
  </si>
  <si>
    <t>AKTIVNOST 09 A100127 PREDŠKOLSKI ODGOJ</t>
  </si>
  <si>
    <t>TEKUĆI 100083 PAMETAN OBROK ZA PAMETNU DJECU</t>
  </si>
  <si>
    <t>PROGRAM 1074 EU PROJEKTI</t>
  </si>
  <si>
    <t>TEKUĆI 09 T100067 PRILIKA ZA SVE 3</t>
  </si>
  <si>
    <t>TEKUĆI 09 T100080 SVI U ŠKOLI SVI PRI STOLU 3</t>
  </si>
  <si>
    <t>TEKUĆI 09 T100069 ŠKOLSKA SHEMA</t>
  </si>
  <si>
    <t>TEKUĆI 09 T 1000        PRILIKA ZA SVE 4</t>
  </si>
  <si>
    <t>TEKUĆI 09 T1000     SVI U ŠKOLI SVI PRI STOLU 4</t>
  </si>
  <si>
    <t>641 Prihodi od financijske imovine</t>
  </si>
  <si>
    <t>661 Prihodi od prodaje proizvoda i robe te pruženih usluga</t>
  </si>
  <si>
    <t>652 Prihodi po posebnim propisima</t>
  </si>
  <si>
    <t>634 Pomoći od izvanproračunskih korisnika</t>
  </si>
  <si>
    <t>636 Pomoći proračunskim korisnicima iz proračuna koji im nije nadležan</t>
  </si>
  <si>
    <t>671 Prihodi iz nadležnog proračuna za financiranje redovne djelatnosti proračunskih korisnika</t>
  </si>
  <si>
    <t>639 Prijenosi između proračunskih korisnika istog proračuna</t>
  </si>
  <si>
    <t xml:space="preserve">42411Knjige-školski udžbenici </t>
  </si>
  <si>
    <t>372 Ostale naknade građanima i kućanstvima iz proračuna</t>
  </si>
  <si>
    <t>IZVOR FINANCIRANJA 4.5. OPREMANJE OŠ</t>
  </si>
  <si>
    <t>37229 Ostale naknade iz proračuna u naravi</t>
  </si>
  <si>
    <t>IZVOR 5.5. POMOĆI OPREMANJE OŠ</t>
  </si>
  <si>
    <t>izvor</t>
  </si>
  <si>
    <t>višak (povećati rashode), manjak (smanjiti rashode)</t>
  </si>
  <si>
    <t>manjak (povećati prihode)</t>
  </si>
  <si>
    <t>3.1.</t>
  </si>
  <si>
    <t>4.5.</t>
  </si>
  <si>
    <t>5.5.</t>
  </si>
  <si>
    <t>5.6.</t>
  </si>
  <si>
    <t>6.3.</t>
  </si>
  <si>
    <t>7.2.</t>
  </si>
  <si>
    <t>7.3.</t>
  </si>
  <si>
    <t>Ravnatelj:</t>
  </si>
  <si>
    <t>Tomislav Hanžeković,prof.</t>
  </si>
  <si>
    <t>URBROJ: 2137-46-20-01</t>
  </si>
  <si>
    <t>IZMJENE I DOPUNE FINANCIJSKOG PLANA OŠ "GRIGOR VITEZ" SVETI IVAN ŽABNO ZA 2020. GODINU</t>
  </si>
  <si>
    <t>PLAN 2020.</t>
  </si>
  <si>
    <t>NOVI PLAN 2020.</t>
  </si>
  <si>
    <t>67111 Prihodi iz nadležnog proračuna za financiranje rashoda poslovanja-2019. godina</t>
  </si>
  <si>
    <t>IZMJENE I DOPUNE FINANCIJSKOG PLANA OŠ "GRIGOR VITEZ" SVETI IVAN ŽABNO ZA 2020.GODINU</t>
  </si>
  <si>
    <t>32372 Ugovori o djelu</t>
  </si>
  <si>
    <t>42273 Oprema</t>
  </si>
  <si>
    <t>42621 Ulaganja u računalne programe</t>
  </si>
  <si>
    <t>426 Nematerijalna proizvedena imovina</t>
  </si>
  <si>
    <t>31321 Doprinosi za zdravstveno osiguranje</t>
  </si>
  <si>
    <t>KAPITALNI 09 K100125 DODATNA ULAGANJA U OŠ-PRORAČUNSKI KORISNICI</t>
  </si>
  <si>
    <t>45111 Dodatna ulaganja na građevinskim objektima</t>
  </si>
  <si>
    <t>451 Dodatna ulaganja na građevinskim objektima</t>
  </si>
  <si>
    <t>TEKUĆI 09 T1000    SVI U ŠKOLI SVI PRI STOLU 5</t>
  </si>
  <si>
    <t>IZVOR FINANCIRANJA 5.6. POMOĆI IZ PRORAČUNA-EU ŽUPANIJA-SVI U ŠKOLI SVI PRO STOLU 5</t>
  </si>
  <si>
    <t>65264 Sufinanciranje cijene usluge, participacije i slično-školska kuhinja</t>
  </si>
  <si>
    <t>65264 Sufinanciranje cijene usluge, participacije i slično-škola plivanja</t>
  </si>
  <si>
    <t xml:space="preserve">63622 Kapitalne pomoći iz državnog proračuna proračunskim korisnicima JLPRS-školski udžbenici </t>
  </si>
  <si>
    <t>63612 Tekuće pomoći iz državnog proračuna proračunskim korisnicima JLPRS-školski udžbenici</t>
  </si>
  <si>
    <t>63613 Tekuće pomoći proračunskim korisnicma iz proračuna JLPRS koji im nije nadležan-općina Velika Kopanica, prehrana udomeljene djece</t>
  </si>
  <si>
    <t>63613 Tekuće pomoći proračunskim korisnicima iz proračuna JLPRS koji im nije nadležan-općina Sveti Ivan Žabno, pomoći</t>
  </si>
  <si>
    <t>IZVOR FINANCIRANJA 5.6. POMOĆI IZ PRORAČUNA-EU ŽUPANIJA-SVI U ŠKOLI SVI PRI STOLU 5</t>
  </si>
  <si>
    <t>5.2.</t>
  </si>
  <si>
    <t>manjak 2019.</t>
  </si>
  <si>
    <t>višak 2019.</t>
  </si>
  <si>
    <t>32132 Tečajevi i stručni ispiti</t>
  </si>
  <si>
    <t>URBROJ: 2137-46-20-02</t>
  </si>
  <si>
    <t>URBROJ: 2137-46-20-03</t>
  </si>
  <si>
    <t>URBROJ: 2137-46-20-04</t>
  </si>
  <si>
    <t>OŠ Sveti Ivan Žabno-Rebalans 2020.</t>
  </si>
  <si>
    <t>1.1. i 5.4.</t>
  </si>
  <si>
    <t>32271 Radna odjeća i obuća</t>
  </si>
  <si>
    <t>Sveti Ivan Žabno, 04.11.2020.</t>
  </si>
  <si>
    <t>KLASA: 400-01/20-01/65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</si>
</sst>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sz val="14"/>
      <color indexed="8"/>
      <name val="Times New Roman"/>
      <family val="1"/>
    </font>
    <font>
      <sz val="8.5"/>
      <color indexed="8"/>
      <name val="MS Sans Serif"/>
      <family val="2"/>
    </font>
    <font>
      <b/>
      <sz val="10"/>
      <color indexed="8"/>
      <name val="MS Sans Serif"/>
      <family val="2"/>
    </font>
    <font>
      <sz val="10"/>
      <name val="MS Sans Serif"/>
      <family val="2"/>
    </font>
    <font>
      <sz val="12"/>
      <color indexed="8"/>
      <name val="MS Sans Serif"/>
      <family val="2"/>
    </font>
    <font>
      <b/>
      <sz val="10"/>
      <name val="MS Sans Serif"/>
      <family val="2"/>
    </font>
    <font>
      <sz val="10"/>
      <color indexed="8"/>
      <name val="Times New Roman"/>
      <family val="1"/>
    </font>
    <font>
      <i/>
      <sz val="11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MS Sans Serif"/>
      <family val="2"/>
    </font>
    <font>
      <b/>
      <sz val="10"/>
      <color indexed="40"/>
      <name val="MS Sans Serif"/>
      <family val="2"/>
    </font>
    <font>
      <b/>
      <sz val="10"/>
      <color indexed="36"/>
      <name val="MS Sans Serif"/>
      <family val="2"/>
    </font>
    <font>
      <b/>
      <sz val="10"/>
      <color indexed="9"/>
      <name val="MS Sans Serif"/>
      <family val="2"/>
    </font>
    <font>
      <sz val="11"/>
      <color indexed="56"/>
      <name val="Calibri"/>
      <family val="2"/>
    </font>
    <font>
      <sz val="10"/>
      <color indexed="17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MS Sans Serif"/>
      <family val="2"/>
    </font>
    <font>
      <b/>
      <sz val="10"/>
      <color rgb="FF00B0F0"/>
      <name val="MS Sans Serif"/>
      <family val="2"/>
    </font>
    <font>
      <b/>
      <sz val="10"/>
      <color rgb="FF7030A0"/>
      <name val="MS Sans Serif"/>
      <family val="2"/>
    </font>
    <font>
      <b/>
      <sz val="10"/>
      <color theme="0"/>
      <name val="MS Sans Serif"/>
      <family val="2"/>
    </font>
    <font>
      <sz val="11"/>
      <color rgb="FF1F497D"/>
      <name val="Calibri"/>
      <family val="2"/>
    </font>
    <font>
      <sz val="10"/>
      <color rgb="FF00B050"/>
      <name val="MS Sans Serif"/>
      <family val="0"/>
    </font>
  </fonts>
  <fills count="5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10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3" fillId="36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17" fillId="34" borderId="7" applyNumberFormat="0" applyAlignment="0" applyProtection="0"/>
    <xf numFmtId="0" fontId="54" fillId="42" borderId="8" applyNumberFormat="0" applyAlignment="0" applyProtection="0"/>
    <xf numFmtId="0" fontId="15" fillId="0" borderId="9" applyNumberFormat="0" applyFill="0" applyAlignment="0" applyProtection="0"/>
    <xf numFmtId="0" fontId="55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6" fillId="0" borderId="10" applyNumberFormat="0" applyFill="0" applyAlignment="0" applyProtection="0"/>
    <xf numFmtId="0" fontId="57" fillId="0" borderId="11" applyNumberFormat="0" applyFill="0" applyAlignment="0" applyProtection="0"/>
    <xf numFmtId="0" fontId="58" fillId="0" borderId="12" applyNumberFormat="0" applyFill="0" applyAlignment="0" applyProtection="0"/>
    <xf numFmtId="0" fontId="58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9" fillId="44" borderId="0" applyNumberFormat="0" applyBorder="0" applyAlignment="0" applyProtection="0"/>
    <xf numFmtId="0" fontId="52" fillId="0" borderId="0">
      <alignment/>
      <protection/>
    </xf>
    <xf numFmtId="0" fontId="22" fillId="0" borderId="0">
      <alignment/>
      <protection/>
    </xf>
    <xf numFmtId="9" fontId="1" fillId="0" borderId="0" applyFont="0" applyFill="0" applyBorder="0" applyAlignment="0" applyProtection="0"/>
    <xf numFmtId="0" fontId="60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61" fillId="45" borderId="14" applyNumberFormat="0" applyAlignment="0" applyProtection="0"/>
    <xf numFmtId="0" fontId="6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46" borderId="8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5">
    <xf numFmtId="0" fontId="0" fillId="0" borderId="0" xfId="0" applyNumberForma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3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5" fillId="0" borderId="17" xfId="0" applyFont="1" applyBorder="1" applyAlignment="1" quotePrefix="1">
      <alignment horizontal="left" wrapText="1"/>
    </xf>
    <xf numFmtId="0" fontId="25" fillId="0" borderId="18" xfId="0" applyFont="1" applyBorder="1" applyAlignment="1" quotePrefix="1">
      <alignment horizontal="left" wrapText="1"/>
    </xf>
    <xf numFmtId="0" fontId="25" fillId="0" borderId="18" xfId="0" applyFont="1" applyBorder="1" applyAlignment="1" quotePrefix="1">
      <alignment horizontal="center" wrapText="1"/>
    </xf>
    <xf numFmtId="0" fontId="25" fillId="0" borderId="18" xfId="0" applyNumberFormat="1" applyFont="1" applyFill="1" applyBorder="1" applyAlignment="1" applyProtection="1" quotePrefix="1">
      <alignment horizontal="left"/>
      <protection/>
    </xf>
    <xf numFmtId="0" fontId="23" fillId="0" borderId="19" xfId="0" applyNumberFormat="1" applyFont="1" applyFill="1" applyBorder="1" applyAlignment="1" applyProtection="1">
      <alignment horizontal="center" wrapText="1"/>
      <protection/>
    </xf>
    <xf numFmtId="0" fontId="23" fillId="0" borderId="19" xfId="0" applyNumberFormat="1" applyFont="1" applyFill="1" applyBorder="1" applyAlignment="1" applyProtection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3" fontId="25" fillId="0" borderId="19" xfId="0" applyNumberFormat="1" applyFont="1" applyBorder="1" applyAlignment="1">
      <alignment horizontal="right"/>
    </xf>
    <xf numFmtId="0" fontId="24" fillId="0" borderId="0" xfId="0" applyNumberFormat="1" applyFont="1" applyFill="1" applyBorder="1" applyAlignment="1" applyProtection="1" quotePrefix="1">
      <alignment horizontal="left" wrapText="1"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>
      <alignment horizontal="center" vertical="center" wrapText="1"/>
    </xf>
    <xf numFmtId="0" fontId="28" fillId="7" borderId="17" xfId="0" applyFont="1" applyFill="1" applyBorder="1" applyAlignment="1">
      <alignment horizontal="left"/>
    </xf>
    <xf numFmtId="3" fontId="25" fillId="7" borderId="19" xfId="0" applyNumberFormat="1" applyFont="1" applyFill="1" applyBorder="1" applyAlignment="1">
      <alignment horizontal="right"/>
    </xf>
    <xf numFmtId="0" fontId="21" fillId="7" borderId="18" xfId="0" applyNumberFormat="1" applyFont="1" applyFill="1" applyBorder="1" applyAlignment="1" applyProtection="1">
      <alignment/>
      <protection/>
    </xf>
    <xf numFmtId="3" fontId="25" fillId="47" borderId="17" xfId="0" applyNumberFormat="1" applyFont="1" applyFill="1" applyBorder="1" applyAlignment="1" quotePrefix="1">
      <alignment horizontal="right"/>
    </xf>
    <xf numFmtId="3" fontId="25" fillId="7" borderId="17" xfId="0" applyNumberFormat="1" applyFont="1" applyFill="1" applyBorder="1" applyAlignment="1" quotePrefix="1">
      <alignment horizontal="right"/>
    </xf>
    <xf numFmtId="3" fontId="26" fillId="0" borderId="0" xfId="0" applyNumberFormat="1" applyFont="1" applyFill="1" applyBorder="1" applyAlignment="1" applyProtection="1">
      <alignment/>
      <protection/>
    </xf>
    <xf numFmtId="0" fontId="6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right"/>
      <protection/>
    </xf>
    <xf numFmtId="4" fontId="25" fillId="7" borderId="19" xfId="0" applyNumberFormat="1" applyFont="1" applyFill="1" applyBorder="1" applyAlignment="1">
      <alignment horizontal="right"/>
    </xf>
    <xf numFmtId="4" fontId="25" fillId="0" borderId="19" xfId="0" applyNumberFormat="1" applyFont="1" applyFill="1" applyBorder="1" applyAlignment="1">
      <alignment horizontal="right"/>
    </xf>
    <xf numFmtId="4" fontId="25" fillId="0" borderId="19" xfId="0" applyNumberFormat="1" applyFont="1" applyFill="1" applyBorder="1" applyAlignment="1" applyProtection="1">
      <alignment horizontal="right" wrapText="1"/>
      <protection/>
    </xf>
    <xf numFmtId="4" fontId="25" fillId="0" borderId="19" xfId="0" applyNumberFormat="1" applyFont="1" applyBorder="1" applyAlignment="1">
      <alignment horizontal="right"/>
    </xf>
    <xf numFmtId="4" fontId="25" fillId="7" borderId="19" xfId="0" applyNumberFormat="1" applyFont="1" applyFill="1" applyBorder="1" applyAlignment="1" applyProtection="1">
      <alignment horizontal="right" wrapText="1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2" fillId="0" borderId="19" xfId="0" applyNumberFormat="1" applyFont="1" applyFill="1" applyBorder="1" applyAlignment="1" applyProtection="1">
      <alignment horizontal="center"/>
      <protection/>
    </xf>
    <xf numFmtId="0" fontId="33" fillId="0" borderId="19" xfId="0" applyNumberFormat="1" applyFont="1" applyFill="1" applyBorder="1" applyAlignment="1" applyProtection="1">
      <alignment horizontal="center"/>
      <protection/>
    </xf>
    <xf numFmtId="0" fontId="33" fillId="0" borderId="19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66" fillId="48" borderId="0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66" fillId="48" borderId="19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4" fillId="49" borderId="19" xfId="0" applyNumberFormat="1" applyFont="1" applyFill="1" applyBorder="1" applyAlignment="1" applyProtection="1">
      <alignment/>
      <protection/>
    </xf>
    <xf numFmtId="0" fontId="66" fillId="48" borderId="19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horizontal="left"/>
      <protection/>
    </xf>
    <xf numFmtId="0" fontId="34" fillId="49" borderId="19" xfId="0" applyNumberFormat="1" applyFont="1" applyFill="1" applyBorder="1" applyAlignment="1" applyProtection="1">
      <alignment wrapText="1"/>
      <protection/>
    </xf>
    <xf numFmtId="4" fontId="0" fillId="0" borderId="0" xfId="0" applyNumberForma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67" fillId="47" borderId="0" xfId="0" applyNumberFormat="1" applyFont="1" applyFill="1" applyBorder="1" applyAlignment="1" applyProtection="1">
      <alignment/>
      <protection/>
    </xf>
    <xf numFmtId="4" fontId="67" fillId="47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" fontId="66" fillId="48" borderId="0" xfId="0" applyNumberFormat="1" applyFont="1" applyFill="1" applyBorder="1" applyAlignment="1" applyProtection="1">
      <alignment wrapText="1"/>
      <protection/>
    </xf>
    <xf numFmtId="4" fontId="66" fillId="48" borderId="0" xfId="0" applyNumberFormat="1" applyFont="1" applyFill="1" applyBorder="1" applyAlignment="1" applyProtection="1">
      <alignment/>
      <protection/>
    </xf>
    <xf numFmtId="4" fontId="0" fillId="0" borderId="19" xfId="0" applyNumberFormat="1" applyFill="1" applyBorder="1" applyAlignment="1" applyProtection="1">
      <alignment/>
      <protection/>
    </xf>
    <xf numFmtId="4" fontId="66" fillId="48" borderId="19" xfId="0" applyNumberFormat="1" applyFont="1" applyFill="1" applyBorder="1" applyAlignment="1" applyProtection="1">
      <alignment/>
      <protection/>
    </xf>
    <xf numFmtId="4" fontId="34" fillId="49" borderId="19" xfId="0" applyNumberFormat="1" applyFont="1" applyFill="1" applyBorder="1" applyAlignment="1" applyProtection="1">
      <alignment wrapText="1"/>
      <protection/>
    </xf>
    <xf numFmtId="0" fontId="66" fillId="48" borderId="0" xfId="0" applyNumberFormat="1" applyFont="1" applyFill="1" applyBorder="1" applyAlignment="1" applyProtection="1">
      <alignment/>
      <protection/>
    </xf>
    <xf numFmtId="0" fontId="67" fillId="47" borderId="0" xfId="0" applyNumberFormat="1" applyFont="1" applyFill="1" applyBorder="1" applyAlignment="1" applyProtection="1">
      <alignment/>
      <protection/>
    </xf>
    <xf numFmtId="4" fontId="67" fillId="47" borderId="0" xfId="0" applyNumberFormat="1" applyFont="1" applyFill="1" applyBorder="1" applyAlignment="1" applyProtection="1">
      <alignment/>
      <protection/>
    </xf>
    <xf numFmtId="0" fontId="34" fillId="49" borderId="0" xfId="0" applyNumberFormat="1" applyFont="1" applyFill="1" applyBorder="1" applyAlignment="1" applyProtection="1">
      <alignment/>
      <protection/>
    </xf>
    <xf numFmtId="4" fontId="66" fillId="48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67" fillId="47" borderId="0" xfId="0" applyNumberFormat="1" applyFont="1" applyFill="1" applyBorder="1" applyAlignment="1" applyProtection="1">
      <alignment wrapText="1"/>
      <protection/>
    </xf>
    <xf numFmtId="0" fontId="34" fillId="49" borderId="0" xfId="0" applyNumberFormat="1" applyFont="1" applyFill="1" applyBorder="1" applyAlignment="1" applyProtection="1">
      <alignment/>
      <protection/>
    </xf>
    <xf numFmtId="4" fontId="34" fillId="49" borderId="0" xfId="0" applyNumberFormat="1" applyFont="1" applyFill="1" applyBorder="1" applyAlignment="1" applyProtection="1">
      <alignment/>
      <protection/>
    </xf>
    <xf numFmtId="0" fontId="67" fillId="47" borderId="0" xfId="0" applyNumberFormat="1" applyFont="1" applyFill="1" applyBorder="1" applyAlignment="1" applyProtection="1">
      <alignment wrapText="1"/>
      <protection/>
    </xf>
    <xf numFmtId="4" fontId="34" fillId="49" borderId="19" xfId="0" applyNumberFormat="1" applyFont="1" applyFill="1" applyBorder="1" applyAlignment="1" applyProtection="1">
      <alignment/>
      <protection/>
    </xf>
    <xf numFmtId="0" fontId="68" fillId="48" borderId="19" xfId="0" applyNumberFormat="1" applyFont="1" applyFill="1" applyBorder="1" applyAlignment="1" applyProtection="1">
      <alignment/>
      <protection/>
    </xf>
    <xf numFmtId="4" fontId="68" fillId="48" borderId="19" xfId="0" applyNumberFormat="1" applyFont="1" applyFill="1" applyBorder="1" applyAlignment="1" applyProtection="1">
      <alignment/>
      <protection/>
    </xf>
    <xf numFmtId="0" fontId="68" fillId="48" borderId="0" xfId="0" applyNumberFormat="1" applyFont="1" applyFill="1" applyBorder="1" applyAlignment="1" applyProtection="1">
      <alignment/>
      <protection/>
    </xf>
    <xf numFmtId="4" fontId="68" fillId="48" borderId="0" xfId="0" applyNumberFormat="1" applyFont="1" applyFill="1" applyBorder="1" applyAlignment="1" applyProtection="1">
      <alignment/>
      <protection/>
    </xf>
    <xf numFmtId="4" fontId="25" fillId="47" borderId="17" xfId="0" applyNumberFormat="1" applyFont="1" applyFill="1" applyBorder="1" applyAlignment="1" quotePrefix="1">
      <alignment horizontal="right" wrapText="1"/>
    </xf>
    <xf numFmtId="4" fontId="25" fillId="47" borderId="19" xfId="0" applyNumberFormat="1" applyFont="1" applyFill="1" applyBorder="1" applyAlignment="1" applyProtection="1">
      <alignment horizontal="right" wrapText="1"/>
      <protection/>
    </xf>
    <xf numFmtId="4" fontId="25" fillId="7" borderId="17" xfId="0" applyNumberFormat="1" applyFont="1" applyFill="1" applyBorder="1" applyAlignment="1" quotePrefix="1">
      <alignment horizontal="right" wrapText="1"/>
    </xf>
    <xf numFmtId="0" fontId="69" fillId="50" borderId="0" xfId="0" applyNumberFormat="1" applyFont="1" applyFill="1" applyBorder="1" applyAlignment="1" applyProtection="1">
      <alignment horizontal="center" wrapText="1"/>
      <protection/>
    </xf>
    <xf numFmtId="4" fontId="69" fillId="50" borderId="0" xfId="0" applyNumberFormat="1" applyFont="1" applyFill="1" applyBorder="1" applyAlignment="1" applyProtection="1">
      <alignment wrapText="1"/>
      <protection/>
    </xf>
    <xf numFmtId="4" fontId="69" fillId="50" borderId="0" xfId="0" applyNumberFormat="1" applyFont="1" applyFill="1" applyBorder="1" applyAlignment="1" applyProtection="1">
      <alignment/>
      <protection/>
    </xf>
    <xf numFmtId="0" fontId="36" fillId="7" borderId="0" xfId="0" applyNumberFormat="1" applyFont="1" applyFill="1" applyBorder="1" applyAlignment="1" applyProtection="1">
      <alignment horizontal="center" wrapText="1"/>
      <protection/>
    </xf>
    <xf numFmtId="4" fontId="36" fillId="7" borderId="0" xfId="0" applyNumberFormat="1" applyFont="1" applyFill="1" applyBorder="1" applyAlignment="1" applyProtection="1">
      <alignment/>
      <protection/>
    </xf>
    <xf numFmtId="4" fontId="36" fillId="7" borderId="0" xfId="0" applyNumberFormat="1" applyFont="1" applyFill="1" applyBorder="1" applyAlignment="1" applyProtection="1">
      <alignment wrapText="1"/>
      <protection/>
    </xf>
    <xf numFmtId="0" fontId="36" fillId="15" borderId="0" xfId="0" applyNumberFormat="1" applyFont="1" applyFill="1" applyBorder="1" applyAlignment="1" applyProtection="1">
      <alignment horizontal="center" wrapText="1"/>
      <protection/>
    </xf>
    <xf numFmtId="4" fontId="36" fillId="15" borderId="0" xfId="0" applyNumberFormat="1" applyFont="1" applyFill="1" applyBorder="1" applyAlignment="1" applyProtection="1">
      <alignment/>
      <protection/>
    </xf>
    <xf numFmtId="4" fontId="36" fillId="15" borderId="0" xfId="0" applyNumberFormat="1" applyFont="1" applyFill="1" applyBorder="1" applyAlignment="1" applyProtection="1">
      <alignment wrapText="1"/>
      <protection/>
    </xf>
    <xf numFmtId="0" fontId="36" fillId="51" borderId="0" xfId="0" applyNumberFormat="1" applyFont="1" applyFill="1" applyBorder="1" applyAlignment="1" applyProtection="1">
      <alignment horizontal="center" wrapText="1"/>
      <protection/>
    </xf>
    <xf numFmtId="4" fontId="36" fillId="51" borderId="0" xfId="0" applyNumberFormat="1" applyFont="1" applyFill="1" applyBorder="1" applyAlignment="1" applyProtection="1">
      <alignment/>
      <protection/>
    </xf>
    <xf numFmtId="4" fontId="36" fillId="51" borderId="0" xfId="0" applyNumberFormat="1" applyFont="1" applyFill="1" applyBorder="1" applyAlignment="1" applyProtection="1">
      <alignment wrapText="1"/>
      <protection/>
    </xf>
    <xf numFmtId="0" fontId="36" fillId="51" borderId="0" xfId="0" applyNumberFormat="1" applyFont="1" applyFill="1" applyBorder="1" applyAlignment="1" applyProtection="1">
      <alignment/>
      <protection/>
    </xf>
    <xf numFmtId="0" fontId="36" fillId="51" borderId="0" xfId="0" applyNumberFormat="1" applyFont="1" applyFill="1" applyBorder="1" applyAlignment="1" applyProtection="1">
      <alignment wrapText="1"/>
      <protection/>
    </xf>
    <xf numFmtId="0" fontId="36" fillId="15" borderId="0" xfId="0" applyNumberFormat="1" applyFont="1" applyFill="1" applyBorder="1" applyAlignment="1" applyProtection="1">
      <alignment wrapText="1"/>
      <protection/>
    </xf>
    <xf numFmtId="0" fontId="36" fillId="15" borderId="0" xfId="0" applyNumberFormat="1" applyFont="1" applyFill="1" applyBorder="1" applyAlignment="1" applyProtection="1">
      <alignment/>
      <protection/>
    </xf>
    <xf numFmtId="4" fontId="36" fillId="47" borderId="19" xfId="0" applyNumberFormat="1" applyFont="1" applyFill="1" applyBorder="1" applyAlignment="1" applyProtection="1">
      <alignment/>
      <protection/>
    </xf>
    <xf numFmtId="0" fontId="36" fillId="47" borderId="19" xfId="0" applyNumberFormat="1" applyFont="1" applyFill="1" applyBorder="1" applyAlignment="1" applyProtection="1">
      <alignment horizontal="left"/>
      <protection/>
    </xf>
    <xf numFmtId="4" fontId="36" fillId="47" borderId="19" xfId="0" applyNumberFormat="1" applyFont="1" applyFill="1" applyBorder="1" applyAlignment="1" applyProtection="1">
      <alignment horizontal="right"/>
      <protection/>
    </xf>
    <xf numFmtId="0" fontId="36" fillId="47" borderId="19" xfId="0" applyNumberFormat="1" applyFont="1" applyFill="1" applyBorder="1" applyAlignment="1" applyProtection="1">
      <alignment horizontal="left" wrapText="1"/>
      <protection/>
    </xf>
    <xf numFmtId="0" fontId="36" fillId="52" borderId="19" xfId="0" applyNumberFormat="1" applyFont="1" applyFill="1" applyBorder="1" applyAlignment="1" applyProtection="1">
      <alignment horizontal="left"/>
      <protection/>
    </xf>
    <xf numFmtId="4" fontId="36" fillId="52" borderId="19" xfId="0" applyNumberFormat="1" applyFont="1" applyFill="1" applyBorder="1" applyAlignment="1" applyProtection="1">
      <alignment/>
      <protection/>
    </xf>
    <xf numFmtId="0" fontId="36" fillId="52" borderId="19" xfId="0" applyNumberFormat="1" applyFont="1" applyFill="1" applyBorder="1" applyAlignment="1" applyProtection="1">
      <alignment horizontal="left" wrapText="1"/>
      <protection/>
    </xf>
    <xf numFmtId="4" fontId="36" fillId="52" borderId="19" xfId="0" applyNumberFormat="1" applyFont="1" applyFill="1" applyBorder="1" applyAlignment="1" applyProtection="1">
      <alignment wrapText="1"/>
      <protection/>
    </xf>
    <xf numFmtId="0" fontId="36" fillId="52" borderId="19" xfId="87" applyFont="1" applyFill="1" applyBorder="1" applyAlignment="1">
      <alignment horizontal="left" vertical="center" wrapText="1"/>
      <protection/>
    </xf>
    <xf numFmtId="0" fontId="34" fillId="49" borderId="0" xfId="0" applyNumberFormat="1" applyFont="1" applyFill="1" applyBorder="1" applyAlignment="1" applyProtection="1">
      <alignment horizontal="left" wrapText="1"/>
      <protection/>
    </xf>
    <xf numFmtId="0" fontId="67" fillId="47" borderId="0" xfId="0" applyNumberFormat="1" applyFont="1" applyFill="1" applyBorder="1" applyAlignment="1" applyProtection="1">
      <alignment horizontal="left" wrapText="1"/>
      <protection/>
    </xf>
    <xf numFmtId="0" fontId="66" fillId="48" borderId="0" xfId="0" applyNumberFormat="1" applyFont="1" applyFill="1" applyBorder="1" applyAlignment="1" applyProtection="1">
      <alignment horizontal="left" wrapText="1"/>
      <protection/>
    </xf>
    <xf numFmtId="4" fontId="36" fillId="53" borderId="0" xfId="0" applyNumberFormat="1" applyFont="1" applyFill="1" applyBorder="1" applyAlignment="1" applyProtection="1">
      <alignment/>
      <protection/>
    </xf>
    <xf numFmtId="0" fontId="37" fillId="0" borderId="0" xfId="0" applyNumberFormat="1" applyFont="1" applyFill="1" applyBorder="1" applyAlignment="1" applyProtection="1">
      <alignment/>
      <protection/>
    </xf>
    <xf numFmtId="0" fontId="23" fillId="0" borderId="21" xfId="0" applyNumberFormat="1" applyFont="1" applyFill="1" applyBorder="1" applyAlignment="1" applyProtection="1">
      <alignment horizontal="center" vertical="center"/>
      <protection/>
    </xf>
    <xf numFmtId="0" fontId="23" fillId="0" borderId="22" xfId="0" applyNumberFormat="1" applyFont="1" applyFill="1" applyBorder="1" applyAlignment="1" applyProtection="1">
      <alignment horizontal="center" vertical="center"/>
      <protection/>
    </xf>
    <xf numFmtId="0" fontId="22" fillId="0" borderId="23" xfId="0" applyNumberFormat="1" applyFont="1" applyFill="1" applyBorder="1" applyAlignment="1" applyProtection="1">
      <alignment vertical="center"/>
      <protection/>
    </xf>
    <xf numFmtId="0" fontId="22" fillId="0" borderId="24" xfId="0" applyNumberFormat="1" applyFont="1" applyFill="1" applyBorder="1" applyAlignment="1" applyProtection="1">
      <alignment vertical="center"/>
      <protection/>
    </xf>
    <xf numFmtId="4" fontId="22" fillId="0" borderId="24" xfId="0" applyNumberFormat="1" applyFont="1" applyFill="1" applyBorder="1" applyAlignment="1" applyProtection="1">
      <alignment horizontal="right" vertical="center"/>
      <protection/>
    </xf>
    <xf numFmtId="0" fontId="22" fillId="0" borderId="24" xfId="0" applyNumberFormat="1" applyFont="1" applyFill="1" applyBorder="1" applyAlignment="1" applyProtection="1">
      <alignment horizontal="right" vertical="center"/>
      <protection/>
    </xf>
    <xf numFmtId="4" fontId="23" fillId="0" borderId="24" xfId="0" applyNumberFormat="1" applyFont="1" applyFill="1" applyBorder="1" applyAlignment="1" applyProtection="1">
      <alignment horizontal="right" vertical="center"/>
      <protection/>
    </xf>
    <xf numFmtId="0" fontId="7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4" fontId="36" fillId="49" borderId="0" xfId="0" applyNumberFormat="1" applyFont="1" applyFill="1" applyBorder="1" applyAlignment="1" applyProtection="1">
      <alignment/>
      <protection/>
    </xf>
    <xf numFmtId="4" fontId="34" fillId="49" borderId="0" xfId="0" applyNumberFormat="1" applyFont="1" applyFill="1" applyBorder="1" applyAlignment="1" applyProtection="1">
      <alignment/>
      <protection/>
    </xf>
    <xf numFmtId="0" fontId="67" fillId="47" borderId="0" xfId="0" applyNumberFormat="1" applyFont="1" applyFill="1" applyBorder="1" applyAlignment="1" applyProtection="1">
      <alignment horizontal="left"/>
      <protection/>
    </xf>
    <xf numFmtId="0" fontId="34" fillId="49" borderId="0" xfId="0" applyNumberFormat="1" applyFont="1" applyFill="1" applyBorder="1" applyAlignment="1" applyProtection="1">
      <alignment wrapText="1"/>
      <protection/>
    </xf>
    <xf numFmtId="0" fontId="67" fillId="47" borderId="0" xfId="0" applyNumberFormat="1" applyFont="1" applyFill="1" applyBorder="1" applyAlignment="1" applyProtection="1">
      <alignment horizontal="left"/>
      <protection/>
    </xf>
    <xf numFmtId="4" fontId="22" fillId="0" borderId="24" xfId="0" applyNumberFormat="1" applyFont="1" applyFill="1" applyBorder="1" applyAlignment="1" applyProtection="1">
      <alignment vertical="center"/>
      <protection/>
    </xf>
    <xf numFmtId="0" fontId="71" fillId="0" borderId="19" xfId="0" applyNumberFormat="1" applyFont="1" applyFill="1" applyBorder="1" applyAlignment="1" applyProtection="1">
      <alignment/>
      <protection/>
    </xf>
    <xf numFmtId="4" fontId="71" fillId="0" borderId="19" xfId="0" applyNumberFormat="1" applyFont="1" applyFill="1" applyBorder="1" applyAlignment="1" applyProtection="1">
      <alignment/>
      <protection/>
    </xf>
    <xf numFmtId="4" fontId="71" fillId="49" borderId="19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4" fontId="71" fillId="0" borderId="0" xfId="0" applyNumberFormat="1" applyFont="1" applyFill="1" applyBorder="1" applyAlignment="1" applyProtection="1">
      <alignment/>
      <protection/>
    </xf>
    <xf numFmtId="0" fontId="71" fillId="0" borderId="19" xfId="0" applyNumberFormat="1" applyFont="1" applyFill="1" applyBorder="1" applyAlignment="1" applyProtection="1">
      <alignment horizontal="left"/>
      <protection/>
    </xf>
    <xf numFmtId="0" fontId="71" fillId="49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 horizontal="left"/>
      <protection/>
    </xf>
    <xf numFmtId="4" fontId="71" fillId="0" borderId="0" xfId="0" applyNumberFormat="1" applyFont="1" applyFill="1" applyBorder="1" applyAlignment="1" applyProtection="1">
      <alignment/>
      <protection/>
    </xf>
    <xf numFmtId="0" fontId="71" fillId="49" borderId="19" xfId="0" applyNumberFormat="1" applyFont="1" applyFill="1" applyBorder="1" applyAlignment="1" applyProtection="1">
      <alignment wrapText="1"/>
      <protection/>
    </xf>
    <xf numFmtId="0" fontId="34" fillId="49" borderId="0" xfId="0" applyNumberFormat="1" applyFont="1" applyFill="1" applyBorder="1" applyAlignment="1" applyProtection="1">
      <alignment horizontal="left"/>
      <protection/>
    </xf>
    <xf numFmtId="4" fontId="34" fillId="49" borderId="0" xfId="0" applyNumberFormat="1" applyFont="1" applyFill="1" applyBorder="1" applyAlignment="1" applyProtection="1">
      <alignment horizontal="right"/>
      <protection/>
    </xf>
    <xf numFmtId="4" fontId="67" fillId="47" borderId="0" xfId="0" applyNumberFormat="1" applyFont="1" applyFill="1" applyBorder="1" applyAlignment="1" applyProtection="1">
      <alignment horizontal="right"/>
      <protection/>
    </xf>
    <xf numFmtId="4" fontId="34" fillId="47" borderId="0" xfId="0" applyNumberFormat="1" applyFont="1" applyFill="1" applyBorder="1" applyAlignment="1" applyProtection="1">
      <alignment/>
      <protection/>
    </xf>
    <xf numFmtId="0" fontId="38" fillId="0" borderId="0" xfId="0" applyNumberFormat="1" applyFont="1" applyFill="1" applyBorder="1" applyAlignment="1" applyProtection="1">
      <alignment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24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8" fillId="0" borderId="17" xfId="0" applyNumberFormat="1" applyFont="1" applyFill="1" applyBorder="1" applyAlignment="1" applyProtection="1">
      <alignment horizontal="left" wrapText="1"/>
      <protection/>
    </xf>
    <xf numFmtId="0" fontId="29" fillId="0" borderId="18" xfId="0" applyNumberFormat="1" applyFont="1" applyFill="1" applyBorder="1" applyAlignment="1" applyProtection="1">
      <alignment wrapText="1"/>
      <protection/>
    </xf>
    <xf numFmtId="0" fontId="28" fillId="7" borderId="17" xfId="0" applyNumberFormat="1" applyFont="1" applyFill="1" applyBorder="1" applyAlignment="1" applyProtection="1" quotePrefix="1">
      <alignment horizontal="left" wrapText="1"/>
      <protection/>
    </xf>
    <xf numFmtId="0" fontId="29" fillId="7" borderId="18" xfId="0" applyNumberFormat="1" applyFont="1" applyFill="1" applyBorder="1" applyAlignment="1" applyProtection="1">
      <alignment wrapText="1"/>
      <protection/>
    </xf>
    <xf numFmtId="0" fontId="28" fillId="0" borderId="17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28" fillId="0" borderId="17" xfId="0" applyFont="1" applyBorder="1" applyAlignment="1" quotePrefix="1">
      <alignment horizontal="left"/>
    </xf>
    <xf numFmtId="0" fontId="21" fillId="0" borderId="18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47" borderId="17" xfId="0" applyNumberFormat="1" applyFont="1" applyFill="1" applyBorder="1" applyAlignment="1" applyProtection="1">
      <alignment horizontal="left" wrapText="1"/>
      <protection/>
    </xf>
    <xf numFmtId="0" fontId="25" fillId="47" borderId="18" xfId="0" applyNumberFormat="1" applyFont="1" applyFill="1" applyBorder="1" applyAlignment="1" applyProtection="1">
      <alignment horizontal="left" wrapText="1"/>
      <protection/>
    </xf>
    <xf numFmtId="0" fontId="25" fillId="47" borderId="25" xfId="0" applyNumberFormat="1" applyFont="1" applyFill="1" applyBorder="1" applyAlignment="1" applyProtection="1">
      <alignment horizontal="left" wrapText="1"/>
      <protection/>
    </xf>
    <xf numFmtId="0" fontId="25" fillId="7" borderId="17" xfId="0" applyNumberFormat="1" applyFont="1" applyFill="1" applyBorder="1" applyAlignment="1" applyProtection="1">
      <alignment horizontal="left" wrapText="1"/>
      <protection/>
    </xf>
    <xf numFmtId="0" fontId="25" fillId="7" borderId="18" xfId="0" applyNumberFormat="1" applyFont="1" applyFill="1" applyBorder="1" applyAlignment="1" applyProtection="1">
      <alignment horizontal="left" wrapText="1"/>
      <protection/>
    </xf>
    <xf numFmtId="0" fontId="25" fillId="7" borderId="25" xfId="0" applyNumberFormat="1" applyFont="1" applyFill="1" applyBorder="1" applyAlignment="1" applyProtection="1">
      <alignment horizontal="left" wrapText="1"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22" fillId="0" borderId="0" xfId="0" applyNumberFormat="1" applyFont="1" applyFill="1" applyBorder="1" applyAlignment="1" applyProtection="1">
      <alignment vertical="center" wrapText="1"/>
      <protection/>
    </xf>
    <xf numFmtId="0" fontId="28" fillId="7" borderId="17" xfId="0" applyNumberFormat="1" applyFont="1" applyFill="1" applyBorder="1" applyAlignment="1" applyProtection="1">
      <alignment horizontal="lef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28" fillId="0" borderId="17" xfId="0" applyFont="1" applyFill="1" applyBorder="1" applyAlignment="1" quotePrefix="1">
      <alignment horizontal="left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3" fillId="0" borderId="26" xfId="0" applyNumberFormat="1" applyFont="1" applyFill="1" applyBorder="1" applyAlignment="1" applyProtection="1">
      <alignment horizontal="center" vertical="center"/>
      <protection/>
    </xf>
    <xf numFmtId="0" fontId="23" fillId="0" borderId="27" xfId="0" applyNumberFormat="1" applyFont="1" applyFill="1" applyBorder="1" applyAlignment="1" applyProtection="1">
      <alignment horizontal="center" vertical="center"/>
      <protection/>
    </xf>
    <xf numFmtId="0" fontId="22" fillId="0" borderId="28" xfId="0" applyNumberFormat="1" applyFont="1" applyFill="1" applyBorder="1" applyAlignment="1" applyProtection="1">
      <alignment vertical="center"/>
      <protection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Obično_List7" xfId="87"/>
    <cellStyle name="Percent" xfId="88"/>
    <cellStyle name="Povezana ćelija" xfId="89"/>
    <cellStyle name="Followed Hyperlink" xfId="90"/>
    <cellStyle name="Provjera ćelije" xfId="91"/>
    <cellStyle name="Tekst objašnjenja" xfId="92"/>
    <cellStyle name="Tekst upozorenja" xfId="93"/>
    <cellStyle name="Total" xfId="94"/>
    <cellStyle name="Ukupni zbroj" xfId="95"/>
    <cellStyle name="Unos" xfId="96"/>
    <cellStyle name="Currency" xfId="97"/>
    <cellStyle name="Currency [0]" xfId="98"/>
    <cellStyle name="Comma" xfId="99"/>
    <cellStyle name="Comma [0]" xfId="1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zoomScalePageLayoutView="0" workbookViewId="0" topLeftCell="A1">
      <selection activeCell="A26" sqref="A26:H26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17" customWidth="1"/>
    <col min="5" max="5" width="44.7109375" style="1" customWidth="1"/>
    <col min="6" max="6" width="28.421875" style="1" customWidth="1"/>
    <col min="7" max="7" width="22.8515625" style="1" customWidth="1"/>
    <col min="8" max="8" width="29.28125" style="1" customWidth="1"/>
    <col min="9" max="9" width="11.421875" style="1" customWidth="1"/>
    <col min="10" max="10" width="16.28125" style="1" bestFit="1" customWidth="1"/>
    <col min="11" max="11" width="21.7109375" style="1" bestFit="1" customWidth="1"/>
    <col min="12" max="16384" width="11.421875" style="1" customWidth="1"/>
  </cols>
  <sheetData>
    <row r="2" spans="1:8" ht="13.5">
      <c r="A2" s="156"/>
      <c r="B2" s="156"/>
      <c r="C2" s="156"/>
      <c r="D2" s="156"/>
      <c r="E2" s="156"/>
      <c r="F2" s="156"/>
      <c r="G2" s="156"/>
      <c r="H2" s="156"/>
    </row>
    <row r="3" spans="1:8" ht="54.75" customHeight="1">
      <c r="A3" s="149" t="s">
        <v>184</v>
      </c>
      <c r="B3" s="149"/>
      <c r="C3" s="149"/>
      <c r="D3" s="149"/>
      <c r="E3" s="149"/>
      <c r="F3" s="149"/>
      <c r="G3" s="149"/>
      <c r="H3" s="149"/>
    </row>
    <row r="4" spans="1:8" s="5" customFormat="1" ht="26.25" customHeight="1">
      <c r="A4" s="149" t="s">
        <v>7</v>
      </c>
      <c r="B4" s="149"/>
      <c r="C4" s="149"/>
      <c r="D4" s="149"/>
      <c r="E4" s="149"/>
      <c r="F4" s="149"/>
      <c r="G4" s="157"/>
      <c r="H4" s="157"/>
    </row>
    <row r="5" spans="1:5" ht="15.75" customHeight="1">
      <c r="A5" s="6"/>
      <c r="B5" s="7"/>
      <c r="C5" s="7"/>
      <c r="D5" s="7"/>
      <c r="E5" s="7"/>
    </row>
    <row r="6" spans="1:9" ht="27.75" customHeight="1">
      <c r="A6" s="8"/>
      <c r="B6" s="9"/>
      <c r="C6" s="9"/>
      <c r="D6" s="10"/>
      <c r="E6" s="11"/>
      <c r="F6" s="12" t="s">
        <v>181</v>
      </c>
      <c r="G6" s="12" t="s">
        <v>16</v>
      </c>
      <c r="H6" s="13" t="s">
        <v>14</v>
      </c>
      <c r="I6" s="14"/>
    </row>
    <row r="7" spans="1:9" ht="27.75" customHeight="1">
      <c r="A7" s="158" t="s">
        <v>8</v>
      </c>
      <c r="B7" s="144"/>
      <c r="C7" s="144"/>
      <c r="D7" s="144"/>
      <c r="E7" s="159"/>
      <c r="F7" s="27">
        <f>+F8+F9</f>
        <v>8201729.27</v>
      </c>
      <c r="G7" s="27">
        <f>G8+G9</f>
        <v>308557.16</v>
      </c>
      <c r="H7" s="27">
        <f>+H8+H9</f>
        <v>8510286.43</v>
      </c>
      <c r="I7" s="18"/>
    </row>
    <row r="8" spans="1:8" ht="22.5" customHeight="1">
      <c r="A8" s="141" t="s">
        <v>0</v>
      </c>
      <c r="B8" s="142"/>
      <c r="C8" s="142"/>
      <c r="D8" s="142"/>
      <c r="E8" s="148"/>
      <c r="F8" s="28">
        <v>8201729.27</v>
      </c>
      <c r="G8" s="28">
        <v>308557.16</v>
      </c>
      <c r="H8" s="28">
        <v>8510286.43</v>
      </c>
    </row>
    <row r="9" spans="1:8" ht="22.5" customHeight="1">
      <c r="A9" s="160" t="s">
        <v>10</v>
      </c>
      <c r="B9" s="148"/>
      <c r="C9" s="148"/>
      <c r="D9" s="148"/>
      <c r="E9" s="148"/>
      <c r="F9" s="28">
        <v>0</v>
      </c>
      <c r="G9" s="28">
        <v>0</v>
      </c>
      <c r="H9" s="28">
        <v>0</v>
      </c>
    </row>
    <row r="10" spans="1:8" ht="22.5" customHeight="1">
      <c r="A10" s="19" t="s">
        <v>9</v>
      </c>
      <c r="B10" s="21"/>
      <c r="C10" s="21"/>
      <c r="D10" s="21"/>
      <c r="E10" s="21"/>
      <c r="F10" s="27">
        <f>+F11+F12</f>
        <v>8201729.27</v>
      </c>
      <c r="G10" s="27">
        <f>+G11+G12</f>
        <v>291667.13</v>
      </c>
      <c r="H10" s="27">
        <f>+H11+H12</f>
        <v>8493396.4</v>
      </c>
    </row>
    <row r="11" spans="1:10" ht="22.5" customHeight="1">
      <c r="A11" s="145" t="s">
        <v>1</v>
      </c>
      <c r="B11" s="142"/>
      <c r="C11" s="142"/>
      <c r="D11" s="142"/>
      <c r="E11" s="146"/>
      <c r="F11" s="28">
        <v>7961708.27</v>
      </c>
      <c r="G11" s="28">
        <v>338993.46</v>
      </c>
      <c r="H11" s="29">
        <v>8300701.73</v>
      </c>
      <c r="I11" s="2"/>
      <c r="J11" s="2"/>
    </row>
    <row r="12" spans="1:10" ht="22.5" customHeight="1">
      <c r="A12" s="147" t="s">
        <v>11</v>
      </c>
      <c r="B12" s="148"/>
      <c r="C12" s="148"/>
      <c r="D12" s="148"/>
      <c r="E12" s="148"/>
      <c r="F12" s="30">
        <v>240021</v>
      </c>
      <c r="G12" s="30">
        <v>-47326.33</v>
      </c>
      <c r="H12" s="29">
        <v>192694.67</v>
      </c>
      <c r="I12" s="2"/>
      <c r="J12" s="2"/>
    </row>
    <row r="13" spans="1:10" ht="22.5" customHeight="1">
      <c r="A13" s="143" t="s">
        <v>2</v>
      </c>
      <c r="B13" s="144"/>
      <c r="C13" s="144"/>
      <c r="D13" s="144"/>
      <c r="E13" s="144"/>
      <c r="F13" s="31">
        <f>+F7-F10</f>
        <v>0</v>
      </c>
      <c r="G13" s="31">
        <f>+G7-G10</f>
        <v>16890.02999999997</v>
      </c>
      <c r="H13" s="31">
        <f>+H7-H10</f>
        <v>16890.02999999933</v>
      </c>
      <c r="J13" s="2"/>
    </row>
    <row r="14" spans="1:8" ht="25.5" customHeight="1">
      <c r="A14" s="149"/>
      <c r="B14" s="139"/>
      <c r="C14" s="139"/>
      <c r="D14" s="139"/>
      <c r="E14" s="139"/>
      <c r="F14" s="140"/>
      <c r="G14" s="140"/>
      <c r="H14" s="140"/>
    </row>
    <row r="15" spans="1:10" ht="27.75" customHeight="1">
      <c r="A15" s="8"/>
      <c r="B15" s="9"/>
      <c r="C15" s="9"/>
      <c r="D15" s="10"/>
      <c r="E15" s="11"/>
      <c r="F15" s="12" t="s">
        <v>181</v>
      </c>
      <c r="G15" s="12" t="s">
        <v>16</v>
      </c>
      <c r="H15" s="13" t="s">
        <v>14</v>
      </c>
      <c r="J15" s="2"/>
    </row>
    <row r="16" spans="1:10" ht="30.75" customHeight="1">
      <c r="A16" s="150" t="s">
        <v>12</v>
      </c>
      <c r="B16" s="151"/>
      <c r="C16" s="151"/>
      <c r="D16" s="151"/>
      <c r="E16" s="152"/>
      <c r="F16" s="22"/>
      <c r="G16" s="73">
        <v>0</v>
      </c>
      <c r="H16" s="74">
        <v>0</v>
      </c>
      <c r="J16" s="2"/>
    </row>
    <row r="17" spans="1:10" ht="34.5" customHeight="1">
      <c r="A17" s="153" t="s">
        <v>13</v>
      </c>
      <c r="B17" s="154"/>
      <c r="C17" s="154"/>
      <c r="D17" s="154"/>
      <c r="E17" s="155"/>
      <c r="F17" s="23">
        <v>0</v>
      </c>
      <c r="G17" s="75">
        <v>-16890.03</v>
      </c>
      <c r="H17" s="31">
        <v>-16890.03</v>
      </c>
      <c r="J17" s="2"/>
    </row>
    <row r="18" spans="1:10" s="4" customFormat="1" ht="25.5" customHeight="1">
      <c r="A18" s="138"/>
      <c r="B18" s="139"/>
      <c r="C18" s="139"/>
      <c r="D18" s="139"/>
      <c r="E18" s="139"/>
      <c r="F18" s="140"/>
      <c r="G18" s="140"/>
      <c r="H18" s="140"/>
      <c r="J18" s="24"/>
    </row>
    <row r="19" spans="1:11" s="4" customFormat="1" ht="27.75" customHeight="1">
      <c r="A19" s="8"/>
      <c r="B19" s="9"/>
      <c r="C19" s="9"/>
      <c r="D19" s="10"/>
      <c r="E19" s="11"/>
      <c r="F19" s="12" t="s">
        <v>181</v>
      </c>
      <c r="G19" s="12" t="s">
        <v>16</v>
      </c>
      <c r="H19" s="13" t="s">
        <v>14</v>
      </c>
      <c r="J19" s="24"/>
      <c r="K19" s="24"/>
    </row>
    <row r="20" spans="1:10" s="4" customFormat="1" ht="22.5" customHeight="1">
      <c r="A20" s="141" t="s">
        <v>3</v>
      </c>
      <c r="B20" s="142"/>
      <c r="C20" s="142"/>
      <c r="D20" s="142"/>
      <c r="E20" s="142"/>
      <c r="F20" s="15"/>
      <c r="G20" s="15"/>
      <c r="H20" s="15"/>
      <c r="J20" s="24"/>
    </row>
    <row r="21" spans="1:8" s="4" customFormat="1" ht="33.75" customHeight="1">
      <c r="A21" s="141" t="s">
        <v>4</v>
      </c>
      <c r="B21" s="142"/>
      <c r="C21" s="142"/>
      <c r="D21" s="142"/>
      <c r="E21" s="142"/>
      <c r="F21" s="15"/>
      <c r="G21" s="15"/>
      <c r="H21" s="15"/>
    </row>
    <row r="22" spans="1:11" s="4" customFormat="1" ht="22.5" customHeight="1">
      <c r="A22" s="143" t="s">
        <v>5</v>
      </c>
      <c r="B22" s="144"/>
      <c r="C22" s="144"/>
      <c r="D22" s="144"/>
      <c r="E22" s="144"/>
      <c r="F22" s="20">
        <f>F20-F21</f>
        <v>0</v>
      </c>
      <c r="G22" s="20">
        <f>G20-G21</f>
        <v>0</v>
      </c>
      <c r="H22" s="20">
        <f>H20-H21</f>
        <v>0</v>
      </c>
      <c r="J22" s="25"/>
      <c r="K22" s="24"/>
    </row>
    <row r="23" spans="1:8" s="4" customFormat="1" ht="25.5" customHeight="1">
      <c r="A23" s="138"/>
      <c r="B23" s="139"/>
      <c r="C23" s="139"/>
      <c r="D23" s="139"/>
      <c r="E23" s="139"/>
      <c r="F23" s="140"/>
      <c r="G23" s="140"/>
      <c r="H23" s="140"/>
    </row>
    <row r="24" spans="1:8" s="4" customFormat="1" ht="22.5" customHeight="1">
      <c r="A24" s="145" t="s">
        <v>6</v>
      </c>
      <c r="B24" s="142"/>
      <c r="C24" s="142"/>
      <c r="D24" s="142"/>
      <c r="E24" s="142"/>
      <c r="F24" s="15">
        <f>IF((F13+F17+F22)&lt;&gt;0,"NESLAGANJE ZBROJA",(F13+F17+F22))</f>
        <v>0</v>
      </c>
      <c r="G24" s="15">
        <v>0</v>
      </c>
      <c r="H24" s="15">
        <v>0</v>
      </c>
    </row>
    <row r="25" spans="1:5" s="4" customFormat="1" ht="18" customHeight="1">
      <c r="A25" s="16"/>
      <c r="B25" s="7"/>
      <c r="C25" s="7"/>
      <c r="D25" s="7"/>
      <c r="E25" s="7"/>
    </row>
    <row r="26" spans="1:8" ht="42" customHeight="1">
      <c r="A26" s="136" t="s">
        <v>212</v>
      </c>
      <c r="B26" s="137"/>
      <c r="C26" s="137"/>
      <c r="D26" s="137"/>
      <c r="E26" s="137"/>
      <c r="F26" s="137"/>
      <c r="G26" s="137"/>
      <c r="H26" s="137"/>
    </row>
    <row r="27" spans="1:8" ht="12.75">
      <c r="A27" s="114"/>
      <c r="B27" s="114"/>
      <c r="C27" s="114"/>
      <c r="D27" s="115"/>
      <c r="E27" s="114" t="s">
        <v>213</v>
      </c>
      <c r="F27" s="114"/>
      <c r="G27" s="114" t="s">
        <v>177</v>
      </c>
      <c r="H27" s="114"/>
    </row>
    <row r="28" spans="1:8" ht="12.75">
      <c r="A28" s="114"/>
      <c r="B28" s="114"/>
      <c r="C28" s="114"/>
      <c r="D28" s="115"/>
      <c r="E28" s="114" t="s">
        <v>179</v>
      </c>
      <c r="F28" s="114"/>
      <c r="G28" s="114" t="s">
        <v>178</v>
      </c>
      <c r="H28" s="114"/>
    </row>
    <row r="29" spans="1:8" ht="12.75">
      <c r="A29" s="114"/>
      <c r="B29" s="114"/>
      <c r="C29" s="114"/>
      <c r="D29" s="115"/>
      <c r="E29" s="114"/>
      <c r="F29" s="114"/>
      <c r="G29" s="114"/>
      <c r="H29" s="114"/>
    </row>
    <row r="31" spans="6:8" ht="12.75">
      <c r="F31" s="2"/>
      <c r="G31" s="2"/>
      <c r="H31" s="2"/>
    </row>
    <row r="32" spans="6:8" ht="12.75">
      <c r="F32" s="2"/>
      <c r="G32" s="2"/>
      <c r="H32" s="2"/>
    </row>
    <row r="33" spans="5:8" ht="12.75">
      <c r="E33" s="26"/>
      <c r="F33" s="3"/>
      <c r="G33" s="3"/>
      <c r="H33" s="3"/>
    </row>
    <row r="34" spans="5:8" ht="12.75">
      <c r="E34" s="26"/>
      <c r="F34" s="2"/>
      <c r="G34" s="2"/>
      <c r="H34" s="2"/>
    </row>
    <row r="35" spans="5:8" ht="12.75">
      <c r="E35" s="26"/>
      <c r="F35" s="2"/>
      <c r="G35" s="2"/>
      <c r="H35" s="2"/>
    </row>
    <row r="36" spans="5:8" ht="12.75">
      <c r="E36" s="26"/>
      <c r="F36" s="2"/>
      <c r="G36" s="2"/>
      <c r="H36" s="2"/>
    </row>
    <row r="37" spans="5:8" ht="12.75">
      <c r="E37" s="26"/>
      <c r="F37" s="2"/>
      <c r="G37" s="2"/>
      <c r="H37" s="2"/>
    </row>
    <row r="38" ht="12.75">
      <c r="E38" s="26"/>
    </row>
    <row r="43" ht="12.75">
      <c r="F43" s="2"/>
    </row>
    <row r="44" ht="12.75">
      <c r="F44" s="2"/>
    </row>
    <row r="45" ht="12.75">
      <c r="F45" s="2"/>
    </row>
  </sheetData>
  <sheetProtection/>
  <mergeCells count="19"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73">
      <selection activeCell="A83" sqref="A83"/>
    </sheetView>
  </sheetViews>
  <sheetFormatPr defaultColWidth="9.140625" defaultRowHeight="12.75"/>
  <cols>
    <col min="1" max="1" width="85.7109375" style="0" customWidth="1"/>
    <col min="2" max="2" width="23.57421875" style="0" customWidth="1"/>
    <col min="3" max="3" width="23.7109375" style="0" customWidth="1"/>
    <col min="4" max="4" width="22.28125" style="0" customWidth="1"/>
    <col min="5" max="5" width="22.7109375" style="0" customWidth="1"/>
  </cols>
  <sheetData>
    <row r="1" spans="1:11" ht="18">
      <c r="A1" s="32" t="s">
        <v>180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3" spans="1:5" ht="24.75">
      <c r="A3" s="35" t="s">
        <v>15</v>
      </c>
      <c r="B3" s="35" t="s">
        <v>181</v>
      </c>
      <c r="C3" s="36" t="s">
        <v>16</v>
      </c>
      <c r="D3" s="35" t="s">
        <v>182</v>
      </c>
      <c r="E3" s="35" t="s">
        <v>17</v>
      </c>
    </row>
    <row r="4" spans="1:5" ht="12">
      <c r="A4" s="34">
        <v>1</v>
      </c>
      <c r="B4" s="34">
        <v>2</v>
      </c>
      <c r="C4" s="34">
        <v>3</v>
      </c>
      <c r="D4" s="34">
        <v>4</v>
      </c>
      <c r="E4" s="34"/>
    </row>
    <row r="5" spans="1:5" ht="12">
      <c r="A5" s="40" t="s">
        <v>18</v>
      </c>
      <c r="B5" s="55">
        <f>SUM(B6:B8)</f>
        <v>503523.08</v>
      </c>
      <c r="C5" s="55">
        <f>SUM(C6:C8)</f>
        <v>22655.519999999997</v>
      </c>
      <c r="D5" s="55">
        <f>SUM(D6:D8)</f>
        <v>526178.6</v>
      </c>
      <c r="E5" s="55">
        <f>SUM(D5/B5*100)</f>
        <v>104.49940050414372</v>
      </c>
    </row>
    <row r="6" spans="1:5" ht="12">
      <c r="A6" s="41" t="s">
        <v>19</v>
      </c>
      <c r="B6" s="54">
        <v>391823.08</v>
      </c>
      <c r="C6" s="54">
        <v>29876.92</v>
      </c>
      <c r="D6" s="54">
        <v>421700</v>
      </c>
      <c r="E6" s="68">
        <f aca="true" t="shared" si="0" ref="E6:E81">SUM(D6/B6*100)</f>
        <v>107.62510467734569</v>
      </c>
    </row>
    <row r="7" spans="1:7" ht="12">
      <c r="A7" s="122" t="s">
        <v>183</v>
      </c>
      <c r="B7" s="123">
        <v>0</v>
      </c>
      <c r="C7" s="123">
        <v>22678.6</v>
      </c>
      <c r="D7" s="123">
        <v>22678.6</v>
      </c>
      <c r="E7" s="124" t="e">
        <f t="shared" si="0"/>
        <v>#DIV/0!</v>
      </c>
      <c r="F7" s="125" t="s">
        <v>203</v>
      </c>
      <c r="G7" s="125"/>
    </row>
    <row r="8" spans="1:7" ht="12">
      <c r="A8" s="41" t="s">
        <v>20</v>
      </c>
      <c r="B8" s="54">
        <v>111700</v>
      </c>
      <c r="C8" s="54">
        <v>-29900</v>
      </c>
      <c r="D8" s="54">
        <v>81800</v>
      </c>
      <c r="E8" s="68">
        <f t="shared" si="0"/>
        <v>73.23187108325872</v>
      </c>
      <c r="F8" s="125"/>
      <c r="G8" s="125"/>
    </row>
    <row r="9" spans="1:5" ht="24.75">
      <c r="A9" s="100" t="s">
        <v>160</v>
      </c>
      <c r="B9" s="92">
        <f>SUM(B5)</f>
        <v>503523.08</v>
      </c>
      <c r="C9" s="92">
        <f>SUM(C5)</f>
        <v>22655.519999999997</v>
      </c>
      <c r="D9" s="92">
        <f>SUM(D5)</f>
        <v>526178.6</v>
      </c>
      <c r="E9" s="92">
        <f t="shared" si="0"/>
        <v>104.49940050414372</v>
      </c>
    </row>
    <row r="10" spans="1:5" ht="12">
      <c r="A10" s="40" t="s">
        <v>21</v>
      </c>
      <c r="B10" s="55">
        <f>SUM(B11:B12)</f>
        <v>53680</v>
      </c>
      <c r="C10" s="55">
        <f>SUM(C11:C12)</f>
        <v>14274.71</v>
      </c>
      <c r="D10" s="55">
        <f>SUM(D11:D12)</f>
        <v>67954.70999999999</v>
      </c>
      <c r="E10" s="55">
        <f t="shared" si="0"/>
        <v>126.59223174366616</v>
      </c>
    </row>
    <row r="11" spans="1:5" ht="12">
      <c r="A11" s="41" t="s">
        <v>19</v>
      </c>
      <c r="B11" s="54">
        <v>53680</v>
      </c>
      <c r="C11" s="54">
        <v>-3940</v>
      </c>
      <c r="D11" s="54">
        <v>49740</v>
      </c>
      <c r="E11" s="68">
        <f t="shared" si="0"/>
        <v>92.6602086438152</v>
      </c>
    </row>
    <row r="12" spans="1:7" ht="12">
      <c r="A12" s="122" t="s">
        <v>19</v>
      </c>
      <c r="B12" s="123"/>
      <c r="C12" s="123">
        <v>18214.71</v>
      </c>
      <c r="D12" s="123">
        <v>18214.71</v>
      </c>
      <c r="E12" s="124" t="e">
        <f t="shared" si="0"/>
        <v>#DIV/0!</v>
      </c>
      <c r="F12" s="125" t="s">
        <v>203</v>
      </c>
      <c r="G12" s="125"/>
    </row>
    <row r="13" spans="1:5" ht="24.75">
      <c r="A13" s="95" t="s">
        <v>160</v>
      </c>
      <c r="B13" s="94">
        <f>SUM(B10)</f>
        <v>53680</v>
      </c>
      <c r="C13" s="94">
        <f>SUM(C10)</f>
        <v>14274.71</v>
      </c>
      <c r="D13" s="94">
        <f>SUM(D10)</f>
        <v>67954.70999999999</v>
      </c>
      <c r="E13" s="92">
        <f t="shared" si="0"/>
        <v>126.59223174366616</v>
      </c>
    </row>
    <row r="14" spans="1:5" ht="12">
      <c r="A14" s="40" t="s">
        <v>22</v>
      </c>
      <c r="B14" s="55">
        <f>SUM(B16+B19)</f>
        <v>5661</v>
      </c>
      <c r="C14" s="55">
        <f>SUM(C16+C19)</f>
        <v>1551</v>
      </c>
      <c r="D14" s="55">
        <f>SUM(D16+D19)</f>
        <v>7212</v>
      </c>
      <c r="E14" s="55">
        <f t="shared" si="0"/>
        <v>127.39798622151564</v>
      </c>
    </row>
    <row r="15" spans="1:5" ht="12">
      <c r="A15" s="41" t="s">
        <v>23</v>
      </c>
      <c r="B15" s="54">
        <v>10</v>
      </c>
      <c r="C15" s="54">
        <v>0</v>
      </c>
      <c r="D15" s="54">
        <v>10</v>
      </c>
      <c r="E15" s="68">
        <f t="shared" si="0"/>
        <v>100</v>
      </c>
    </row>
    <row r="16" spans="1:5" ht="12">
      <c r="A16" s="93" t="s">
        <v>155</v>
      </c>
      <c r="B16" s="92">
        <f>SUM(B15)</f>
        <v>10</v>
      </c>
      <c r="C16" s="92">
        <f>SUM(C15)</f>
        <v>0</v>
      </c>
      <c r="D16" s="92">
        <f>SUM(D15)</f>
        <v>10</v>
      </c>
      <c r="E16" s="92">
        <f t="shared" si="0"/>
        <v>100</v>
      </c>
    </row>
    <row r="17" spans="1:5" ht="12">
      <c r="A17" s="42" t="s">
        <v>24</v>
      </c>
      <c r="B17" s="54">
        <v>3050</v>
      </c>
      <c r="C17" s="54">
        <v>-1050</v>
      </c>
      <c r="D17" s="54">
        <v>2000</v>
      </c>
      <c r="E17" s="68">
        <f t="shared" si="0"/>
        <v>65.57377049180327</v>
      </c>
    </row>
    <row r="18" spans="1:5" ht="12">
      <c r="A18" s="41" t="s">
        <v>25</v>
      </c>
      <c r="B18" s="54">
        <v>2601</v>
      </c>
      <c r="C18" s="54">
        <v>2601</v>
      </c>
      <c r="D18" s="54">
        <v>5202</v>
      </c>
      <c r="E18" s="68">
        <f t="shared" si="0"/>
        <v>200</v>
      </c>
    </row>
    <row r="19" spans="1:5" ht="12">
      <c r="A19" s="93" t="s">
        <v>156</v>
      </c>
      <c r="B19" s="92">
        <f>SUM(B17:B18)</f>
        <v>5651</v>
      </c>
      <c r="C19" s="92">
        <f>SUM(C17:C18)</f>
        <v>1551</v>
      </c>
      <c r="D19" s="92">
        <f>SUM(D17:D18)</f>
        <v>7202</v>
      </c>
      <c r="E19" s="92">
        <f t="shared" si="0"/>
        <v>127.44646965138912</v>
      </c>
    </row>
    <row r="20" spans="1:5" ht="24.75">
      <c r="A20" s="43" t="s">
        <v>26</v>
      </c>
      <c r="B20" s="55">
        <f>SUM(B21:B24)</f>
        <v>279030.63</v>
      </c>
      <c r="C20" s="55">
        <f>SUM(C21:C24)</f>
        <v>-30899.509999999995</v>
      </c>
      <c r="D20" s="55">
        <f>SUM(D21:D24)</f>
        <v>248131.12</v>
      </c>
      <c r="E20" s="55">
        <f t="shared" si="0"/>
        <v>88.92612255507576</v>
      </c>
    </row>
    <row r="21" spans="1:5" ht="12">
      <c r="A21" s="41" t="s">
        <v>195</v>
      </c>
      <c r="B21" s="54">
        <v>268537.31</v>
      </c>
      <c r="C21" s="54">
        <v>-34837.31</v>
      </c>
      <c r="D21" s="54">
        <v>233700</v>
      </c>
      <c r="E21" s="68">
        <f t="shared" si="0"/>
        <v>87.02701311784199</v>
      </c>
    </row>
    <row r="22" spans="1:7" ht="12">
      <c r="A22" s="127" t="s">
        <v>195</v>
      </c>
      <c r="B22" s="123"/>
      <c r="C22" s="123">
        <v>9431.12</v>
      </c>
      <c r="D22" s="123">
        <v>9431.12</v>
      </c>
      <c r="E22" s="124" t="e">
        <f t="shared" si="0"/>
        <v>#DIV/0!</v>
      </c>
      <c r="F22" s="125" t="s">
        <v>203</v>
      </c>
      <c r="G22" s="125"/>
    </row>
    <row r="23" spans="1:5" ht="12">
      <c r="A23" s="41" t="s">
        <v>196</v>
      </c>
      <c r="B23" s="54">
        <v>0</v>
      </c>
      <c r="C23" s="54">
        <v>5000</v>
      </c>
      <c r="D23" s="54">
        <v>5000</v>
      </c>
      <c r="E23" s="68" t="e">
        <f t="shared" si="0"/>
        <v>#DIV/0!</v>
      </c>
    </row>
    <row r="24" spans="1:5" ht="12">
      <c r="A24" s="41" t="s">
        <v>27</v>
      </c>
      <c r="B24" s="54">
        <v>10493.32</v>
      </c>
      <c r="C24" s="54">
        <v>-10493.32</v>
      </c>
      <c r="D24" s="54">
        <v>0</v>
      </c>
      <c r="E24" s="68">
        <f t="shared" si="0"/>
        <v>0</v>
      </c>
    </row>
    <row r="25" spans="1:5" ht="12">
      <c r="A25" s="93" t="s">
        <v>157</v>
      </c>
      <c r="B25" s="92">
        <f>SUM(B21:B24)</f>
        <v>279030.63</v>
      </c>
      <c r="C25" s="92">
        <f>SUM(C21:C24)</f>
        <v>-30899.509999999995</v>
      </c>
      <c r="D25" s="92">
        <f>SUM(D21:D24)</f>
        <v>248131.12</v>
      </c>
      <c r="E25" s="92">
        <f t="shared" si="0"/>
        <v>88.92612255507576</v>
      </c>
    </row>
    <row r="26" spans="1:5" ht="12">
      <c r="A26" s="40" t="s">
        <v>28</v>
      </c>
      <c r="B26" s="55">
        <f>SUM(B28+B35)</f>
        <v>290703.87</v>
      </c>
      <c r="C26" s="55">
        <f>SUM(C28+C35)</f>
        <v>-93457.97</v>
      </c>
      <c r="D26" s="55">
        <f>SUM(D28+D35)</f>
        <v>197245.89999999997</v>
      </c>
      <c r="E26" s="55">
        <f t="shared" si="0"/>
        <v>67.85114350214876</v>
      </c>
    </row>
    <row r="27" spans="1:5" ht="12">
      <c r="A27" s="41" t="s">
        <v>29</v>
      </c>
      <c r="B27" s="54">
        <v>7704.6</v>
      </c>
      <c r="C27" s="54">
        <v>-6169.05</v>
      </c>
      <c r="D27" s="54">
        <v>1535.55</v>
      </c>
      <c r="E27" s="68">
        <f t="shared" si="0"/>
        <v>19.93030137839732</v>
      </c>
    </row>
    <row r="28" spans="1:5" ht="12">
      <c r="A28" s="93" t="s">
        <v>158</v>
      </c>
      <c r="B28" s="94">
        <f>SUM(B27)</f>
        <v>7704.6</v>
      </c>
      <c r="C28" s="94">
        <f>SUM(C27)</f>
        <v>-6169.05</v>
      </c>
      <c r="D28" s="94">
        <f>SUM(D27)</f>
        <v>1535.55</v>
      </c>
      <c r="E28" s="92">
        <f t="shared" si="0"/>
        <v>19.93030137839732</v>
      </c>
    </row>
    <row r="29" spans="1:5" ht="12">
      <c r="A29" s="41" t="s">
        <v>30</v>
      </c>
      <c r="B29" s="54">
        <v>408</v>
      </c>
      <c r="C29" s="54">
        <v>2184</v>
      </c>
      <c r="D29" s="54">
        <v>2592</v>
      </c>
      <c r="E29" s="68">
        <f t="shared" si="0"/>
        <v>635.2941176470588</v>
      </c>
    </row>
    <row r="30" spans="1:5" ht="12">
      <c r="A30" s="44" t="s">
        <v>198</v>
      </c>
      <c r="B30" s="54">
        <v>87270.27</v>
      </c>
      <c r="C30" s="54">
        <v>-39616.59</v>
      </c>
      <c r="D30" s="54">
        <v>47653.68</v>
      </c>
      <c r="E30" s="68">
        <f t="shared" si="0"/>
        <v>54.604712463935314</v>
      </c>
    </row>
    <row r="31" spans="1:5" ht="24.75">
      <c r="A31" s="44" t="s">
        <v>199</v>
      </c>
      <c r="B31" s="54">
        <v>0</v>
      </c>
      <c r="C31" s="54">
        <v>1400</v>
      </c>
      <c r="D31" s="54">
        <v>1400</v>
      </c>
      <c r="E31" s="68" t="e">
        <f t="shared" si="0"/>
        <v>#DIV/0!</v>
      </c>
    </row>
    <row r="32" spans="1:5" ht="24.75">
      <c r="A32" s="44" t="s">
        <v>200</v>
      </c>
      <c r="B32" s="54">
        <v>67000</v>
      </c>
      <c r="C32" s="54">
        <v>-33830</v>
      </c>
      <c r="D32" s="54">
        <v>33170</v>
      </c>
      <c r="E32" s="68">
        <f t="shared" si="0"/>
        <v>49.507462686567166</v>
      </c>
    </row>
    <row r="33" spans="1:5" ht="12">
      <c r="A33" s="41" t="s">
        <v>132</v>
      </c>
      <c r="B33" s="54">
        <v>0</v>
      </c>
      <c r="C33" s="54">
        <v>0</v>
      </c>
      <c r="D33" s="54">
        <v>0</v>
      </c>
      <c r="E33" s="68" t="e">
        <f t="shared" si="0"/>
        <v>#DIV/0!</v>
      </c>
    </row>
    <row r="34" spans="1:5" ht="12">
      <c r="A34" s="44" t="s">
        <v>197</v>
      </c>
      <c r="B34" s="54">
        <v>128321</v>
      </c>
      <c r="C34" s="54">
        <v>-17426.33</v>
      </c>
      <c r="D34" s="54">
        <v>110894.67</v>
      </c>
      <c r="E34" s="68">
        <f t="shared" si="0"/>
        <v>86.41973644220353</v>
      </c>
    </row>
    <row r="35" spans="1:5" ht="12">
      <c r="A35" s="95" t="s">
        <v>159</v>
      </c>
      <c r="B35" s="92">
        <f>SUM(B29:B34)</f>
        <v>282999.27</v>
      </c>
      <c r="C35" s="92">
        <f>SUM(C29:C34)</f>
        <v>-87288.92</v>
      </c>
      <c r="D35" s="92">
        <f>SUM(D29:D34)</f>
        <v>195710.34999999998</v>
      </c>
      <c r="E35" s="92"/>
    </row>
    <row r="36" spans="1:5" ht="12">
      <c r="A36" s="40" t="s">
        <v>33</v>
      </c>
      <c r="B36" s="55">
        <f>SUM(B37)</f>
        <v>17294</v>
      </c>
      <c r="C36" s="55">
        <f>SUM(C37)</f>
        <v>-13658</v>
      </c>
      <c r="D36" s="55">
        <f>SUM(D37)</f>
        <v>3636</v>
      </c>
      <c r="E36" s="55">
        <f t="shared" si="0"/>
        <v>21.024632820631435</v>
      </c>
    </row>
    <row r="37" spans="1:5" ht="12">
      <c r="A37" s="41" t="s">
        <v>34</v>
      </c>
      <c r="B37" s="54">
        <v>17294</v>
      </c>
      <c r="C37" s="54">
        <v>-13658</v>
      </c>
      <c r="D37" s="54">
        <v>3636</v>
      </c>
      <c r="E37" s="68">
        <f t="shared" si="0"/>
        <v>21.024632820631435</v>
      </c>
    </row>
    <row r="38" spans="1:5" ht="12">
      <c r="A38" s="40" t="s">
        <v>112</v>
      </c>
      <c r="B38" s="55">
        <f>SUM(B39)</f>
        <v>6601936.15</v>
      </c>
      <c r="C38" s="55">
        <f>SUM(C39)</f>
        <v>436613.85</v>
      </c>
      <c r="D38" s="55">
        <f>SUM(D39)</f>
        <v>7038550</v>
      </c>
      <c r="E38" s="55">
        <f t="shared" si="0"/>
        <v>106.61342127642357</v>
      </c>
    </row>
    <row r="39" spans="1:5" ht="12">
      <c r="A39" s="41" t="s">
        <v>30</v>
      </c>
      <c r="B39" s="54">
        <v>6601936.15</v>
      </c>
      <c r="C39" s="54">
        <v>436613.85</v>
      </c>
      <c r="D39" s="54">
        <v>7038550</v>
      </c>
      <c r="E39" s="68">
        <f t="shared" si="0"/>
        <v>106.61342127642357</v>
      </c>
    </row>
    <row r="40" spans="1:5" ht="12">
      <c r="A40" s="96" t="s">
        <v>159</v>
      </c>
      <c r="B40" s="97">
        <f>SUM(B38)</f>
        <v>6601936.15</v>
      </c>
      <c r="C40" s="97">
        <f>SUM(C38)</f>
        <v>436613.85</v>
      </c>
      <c r="D40" s="97">
        <f>SUM(D38)</f>
        <v>7038550</v>
      </c>
      <c r="E40" s="97">
        <f t="shared" si="0"/>
        <v>106.61342127642357</v>
      </c>
    </row>
    <row r="41" spans="1:5" ht="12">
      <c r="A41" s="40" t="s">
        <v>113</v>
      </c>
      <c r="B41" s="55">
        <f>SUM(B42)</f>
        <v>0</v>
      </c>
      <c r="C41" s="55">
        <f>SUM(C42)</f>
        <v>0</v>
      </c>
      <c r="D41" s="55">
        <f>SUM(D42)</f>
        <v>0</v>
      </c>
      <c r="E41" s="55" t="e">
        <f t="shared" si="0"/>
        <v>#DIV/0!</v>
      </c>
    </row>
    <row r="42" spans="1:5" ht="12">
      <c r="A42" s="41" t="s">
        <v>32</v>
      </c>
      <c r="B42" s="54">
        <v>0</v>
      </c>
      <c r="C42" s="54">
        <v>0</v>
      </c>
      <c r="D42" s="54">
        <v>0</v>
      </c>
      <c r="E42" s="68" t="e">
        <f t="shared" si="0"/>
        <v>#DIV/0!</v>
      </c>
    </row>
    <row r="43" spans="1:5" ht="12">
      <c r="A43" s="96" t="s">
        <v>159</v>
      </c>
      <c r="B43" s="97">
        <f>SUM(B41)</f>
        <v>0</v>
      </c>
      <c r="C43" s="97">
        <f>SUM(C41)</f>
        <v>0</v>
      </c>
      <c r="D43" s="97">
        <f>SUM(D41)</f>
        <v>0</v>
      </c>
      <c r="E43" s="97" t="e">
        <f t="shared" si="0"/>
        <v>#DIV/0!</v>
      </c>
    </row>
    <row r="44" spans="1:5" ht="12">
      <c r="A44" s="40" t="s">
        <v>114</v>
      </c>
      <c r="B44" s="55">
        <f>SUM(B45)</f>
        <v>123869.03</v>
      </c>
      <c r="C44" s="55">
        <f>SUM(C45)</f>
        <v>8890.97</v>
      </c>
      <c r="D44" s="55">
        <f>SUM(D45)</f>
        <v>132760</v>
      </c>
      <c r="E44" s="55">
        <f t="shared" si="0"/>
        <v>107.17771827227516</v>
      </c>
    </row>
    <row r="45" spans="1:5" ht="12">
      <c r="A45" s="44" t="s">
        <v>31</v>
      </c>
      <c r="B45" s="54">
        <v>123869.03</v>
      </c>
      <c r="C45" s="54">
        <v>8890.97</v>
      </c>
      <c r="D45" s="54">
        <v>132760</v>
      </c>
      <c r="E45" s="68">
        <f t="shared" si="0"/>
        <v>107.17771827227516</v>
      </c>
    </row>
    <row r="46" spans="1:5" ht="12">
      <c r="A46" s="98" t="s">
        <v>159</v>
      </c>
      <c r="B46" s="97">
        <f>SUM(B44)</f>
        <v>123869.03</v>
      </c>
      <c r="C46" s="97">
        <f>SUM(C44)</f>
        <v>8890.97</v>
      </c>
      <c r="D46" s="97">
        <f>SUM(D44)</f>
        <v>132760</v>
      </c>
      <c r="E46" s="97">
        <f t="shared" si="0"/>
        <v>107.17771827227516</v>
      </c>
    </row>
    <row r="47" spans="1:5" ht="24.75">
      <c r="A47" s="43" t="s">
        <v>115</v>
      </c>
      <c r="B47" s="55">
        <f>SUM(B48)</f>
        <v>2850</v>
      </c>
      <c r="C47" s="55">
        <f>SUM(C48)</f>
        <v>0</v>
      </c>
      <c r="D47" s="55">
        <f>SUM(D48)</f>
        <v>2850</v>
      </c>
      <c r="E47" s="55">
        <f t="shared" si="0"/>
        <v>100</v>
      </c>
    </row>
    <row r="48" spans="1:5" ht="12">
      <c r="A48" s="41" t="s">
        <v>19</v>
      </c>
      <c r="B48" s="54">
        <v>2850</v>
      </c>
      <c r="C48" s="54">
        <v>0</v>
      </c>
      <c r="D48" s="54">
        <v>2850</v>
      </c>
      <c r="E48" s="68">
        <f t="shared" si="0"/>
        <v>100</v>
      </c>
    </row>
    <row r="49" spans="1:5" ht="24.75">
      <c r="A49" s="98" t="s">
        <v>160</v>
      </c>
      <c r="B49" s="97">
        <f>SUM(B47)</f>
        <v>2850</v>
      </c>
      <c r="C49" s="97">
        <f>SUM(C47)</f>
        <v>0</v>
      </c>
      <c r="D49" s="97">
        <f>SUM(D47)</f>
        <v>2850</v>
      </c>
      <c r="E49" s="97">
        <f t="shared" si="0"/>
        <v>100</v>
      </c>
    </row>
    <row r="50" spans="1:5" ht="24.75">
      <c r="A50" s="43" t="s">
        <v>116</v>
      </c>
      <c r="B50" s="55">
        <f>SUM(B51)</f>
        <v>1890.49</v>
      </c>
      <c r="C50" s="55">
        <f>SUM(C51)</f>
        <v>69.12</v>
      </c>
      <c r="D50" s="55">
        <f>SUM(D51)</f>
        <v>1959.61</v>
      </c>
      <c r="E50" s="55">
        <f t="shared" si="0"/>
        <v>103.65619495474718</v>
      </c>
    </row>
    <row r="51" spans="1:5" ht="12">
      <c r="A51" s="41" t="s">
        <v>19</v>
      </c>
      <c r="B51" s="54">
        <v>1890.49</v>
      </c>
      <c r="C51" s="54">
        <v>69.12</v>
      </c>
      <c r="D51" s="54">
        <v>1959.61</v>
      </c>
      <c r="E51" s="68">
        <f t="shared" si="0"/>
        <v>103.65619495474718</v>
      </c>
    </row>
    <row r="52" spans="1:5" ht="24.75">
      <c r="A52" s="98" t="s">
        <v>160</v>
      </c>
      <c r="B52" s="97">
        <f>SUM(B50)</f>
        <v>1890.49</v>
      </c>
      <c r="C52" s="97">
        <f>SUM(C50)</f>
        <v>69.12</v>
      </c>
      <c r="D52" s="97">
        <f>SUM(D50)</f>
        <v>1959.61</v>
      </c>
      <c r="E52" s="97">
        <f t="shared" si="0"/>
        <v>103.65619495474718</v>
      </c>
    </row>
    <row r="53" spans="1:5" ht="12">
      <c r="A53" s="40" t="s">
        <v>117</v>
      </c>
      <c r="B53" s="55">
        <f>SUM(B54)</f>
        <v>7561.95</v>
      </c>
      <c r="C53" s="55">
        <f>SUM(C54)</f>
        <v>276.52</v>
      </c>
      <c r="D53" s="55">
        <f>SUM(D54)</f>
        <v>7838.47</v>
      </c>
      <c r="E53" s="55">
        <f t="shared" si="0"/>
        <v>103.65672875382673</v>
      </c>
    </row>
    <row r="54" spans="1:5" ht="12">
      <c r="A54" s="45" t="s">
        <v>35</v>
      </c>
      <c r="B54" s="54">
        <v>7561.95</v>
      </c>
      <c r="C54" s="54">
        <v>276.52</v>
      </c>
      <c r="D54" s="54">
        <v>7838.47</v>
      </c>
      <c r="E54" s="68">
        <f t="shared" si="0"/>
        <v>103.65672875382673</v>
      </c>
    </row>
    <row r="55" spans="1:5" ht="12">
      <c r="A55" s="96" t="s">
        <v>161</v>
      </c>
      <c r="B55" s="97">
        <f>SUM(B53)</f>
        <v>7561.95</v>
      </c>
      <c r="C55" s="97">
        <f>SUM(C53)</f>
        <v>276.52</v>
      </c>
      <c r="D55" s="97">
        <f>SUM(D53)</f>
        <v>7838.47</v>
      </c>
      <c r="E55" s="97">
        <f t="shared" si="0"/>
        <v>103.65672875382673</v>
      </c>
    </row>
    <row r="56" spans="1:5" ht="12">
      <c r="A56" s="43" t="s">
        <v>118</v>
      </c>
      <c r="B56" s="55">
        <f>SUM(B57)</f>
        <v>179596.39</v>
      </c>
      <c r="C56" s="55">
        <f>SUM(C57)</f>
        <v>6567.34</v>
      </c>
      <c r="D56" s="55">
        <f>SUM(D57)</f>
        <v>186163.73</v>
      </c>
      <c r="E56" s="55">
        <f t="shared" si="0"/>
        <v>103.65672160782296</v>
      </c>
    </row>
    <row r="57" spans="1:5" ht="24.75">
      <c r="A57" s="46" t="s">
        <v>36</v>
      </c>
      <c r="B57" s="56">
        <v>179596.39</v>
      </c>
      <c r="C57" s="54">
        <v>6567.34</v>
      </c>
      <c r="D57" s="54">
        <v>186163.73</v>
      </c>
      <c r="E57" s="68">
        <f t="shared" si="0"/>
        <v>103.65672160782296</v>
      </c>
    </row>
    <row r="58" spans="1:5" ht="12">
      <c r="A58" s="98" t="s">
        <v>161</v>
      </c>
      <c r="B58" s="99">
        <f>SUM(B56)</f>
        <v>179596.39</v>
      </c>
      <c r="C58" s="99">
        <f>SUM(C56)</f>
        <v>6567.34</v>
      </c>
      <c r="D58" s="99">
        <f>SUM(D56)</f>
        <v>186163.73</v>
      </c>
      <c r="E58" s="97">
        <f t="shared" si="0"/>
        <v>103.65672160782296</v>
      </c>
    </row>
    <row r="59" spans="1:5" ht="24.75">
      <c r="A59" s="43" t="s">
        <v>130</v>
      </c>
      <c r="B59" s="55">
        <f>SUM(B60)</f>
        <v>0</v>
      </c>
      <c r="C59" s="55">
        <f>SUM(C60)</f>
        <v>0</v>
      </c>
      <c r="D59" s="55">
        <f>SUM(D60)</f>
        <v>0</v>
      </c>
      <c r="E59" s="55" t="e">
        <f t="shared" si="0"/>
        <v>#DIV/0!</v>
      </c>
    </row>
    <row r="60" spans="1:5" ht="24.75">
      <c r="A60" s="46" t="s">
        <v>36</v>
      </c>
      <c r="B60" s="54">
        <v>0</v>
      </c>
      <c r="C60" s="54">
        <v>0</v>
      </c>
      <c r="D60" s="54">
        <v>0</v>
      </c>
      <c r="E60" s="68" t="e">
        <f t="shared" si="0"/>
        <v>#DIV/0!</v>
      </c>
    </row>
    <row r="61" spans="1:5" ht="12">
      <c r="A61" s="98" t="s">
        <v>161</v>
      </c>
      <c r="B61" s="97">
        <f>SUM(B59)</f>
        <v>0</v>
      </c>
      <c r="C61" s="97">
        <f>SUM(C59)</f>
        <v>0</v>
      </c>
      <c r="D61" s="97">
        <f>SUM(D59)</f>
        <v>0</v>
      </c>
      <c r="E61" s="97" t="e">
        <f t="shared" si="0"/>
        <v>#DIV/0!</v>
      </c>
    </row>
    <row r="62" spans="1:5" ht="12">
      <c r="A62" s="43" t="s">
        <v>119</v>
      </c>
      <c r="B62" s="55">
        <f>SUM(B63:B64)</f>
        <v>15682.68</v>
      </c>
      <c r="C62" s="55">
        <f>SUM(C63:C64)</f>
        <v>1556.76</v>
      </c>
      <c r="D62" s="55">
        <f>SUM(D63:D64)</f>
        <v>17239.44</v>
      </c>
      <c r="E62" s="55">
        <f t="shared" si="0"/>
        <v>109.92661968490079</v>
      </c>
    </row>
    <row r="63" spans="1:5" ht="24.75">
      <c r="A63" s="46" t="s">
        <v>36</v>
      </c>
      <c r="B63" s="54">
        <v>15682.68</v>
      </c>
      <c r="C63" s="54">
        <v>0</v>
      </c>
      <c r="D63" s="54">
        <v>15682.68</v>
      </c>
      <c r="E63" s="68">
        <f t="shared" si="0"/>
        <v>100</v>
      </c>
    </row>
    <row r="64" spans="1:7" ht="24.75">
      <c r="A64" s="131" t="s">
        <v>36</v>
      </c>
      <c r="B64" s="123"/>
      <c r="C64" s="123">
        <v>1556.76</v>
      </c>
      <c r="D64" s="123">
        <v>1556.76</v>
      </c>
      <c r="E64" s="124" t="e">
        <f t="shared" si="0"/>
        <v>#DIV/0!</v>
      </c>
      <c r="F64" s="125" t="s">
        <v>203</v>
      </c>
      <c r="G64" s="125"/>
    </row>
    <row r="65" spans="1:5" ht="12">
      <c r="A65" s="98" t="s">
        <v>161</v>
      </c>
      <c r="B65" s="97">
        <f>SUM(B62)</f>
        <v>15682.68</v>
      </c>
      <c r="C65" s="97">
        <f>SUM(C62)</f>
        <v>1556.76</v>
      </c>
      <c r="D65" s="97">
        <f>SUM(D62)</f>
        <v>17239.44</v>
      </c>
      <c r="E65" s="97">
        <f t="shared" si="0"/>
        <v>109.92661968490079</v>
      </c>
    </row>
    <row r="66" spans="1:5" ht="24.75">
      <c r="A66" s="43" t="s">
        <v>134</v>
      </c>
      <c r="B66" s="55">
        <f>SUM(B67)</f>
        <v>0</v>
      </c>
      <c r="C66" s="55">
        <f>SUM(C67)</f>
        <v>0</v>
      </c>
      <c r="D66" s="55">
        <f>SUM(D67)</f>
        <v>0</v>
      </c>
      <c r="E66" s="55" t="e">
        <f t="shared" si="0"/>
        <v>#DIV/0!</v>
      </c>
    </row>
    <row r="67" spans="1:5" ht="12">
      <c r="A67" s="46" t="s">
        <v>19</v>
      </c>
      <c r="B67" s="54"/>
      <c r="C67" s="54"/>
      <c r="D67" s="54"/>
      <c r="E67" s="68" t="e">
        <f t="shared" si="0"/>
        <v>#DIV/0!</v>
      </c>
    </row>
    <row r="68" spans="1:5" ht="24.75">
      <c r="A68" s="98" t="s">
        <v>160</v>
      </c>
      <c r="B68" s="97">
        <f>SUM(B66)</f>
        <v>0</v>
      </c>
      <c r="C68" s="97">
        <f>SUM(C66)</f>
        <v>0</v>
      </c>
      <c r="D68" s="97">
        <f>SUM(D66)</f>
        <v>0</v>
      </c>
      <c r="E68" s="97" t="e">
        <f t="shared" si="0"/>
        <v>#DIV/0!</v>
      </c>
    </row>
    <row r="69" spans="1:5" ht="12">
      <c r="A69" s="43" t="s">
        <v>135</v>
      </c>
      <c r="B69" s="55">
        <f>SUM(B70)</f>
        <v>0</v>
      </c>
      <c r="C69" s="55">
        <f>SUM(C70)</f>
        <v>0</v>
      </c>
      <c r="D69" s="55">
        <f>SUM(D70)</f>
        <v>0</v>
      </c>
      <c r="E69" s="55" t="e">
        <f t="shared" si="0"/>
        <v>#DIV/0!</v>
      </c>
    </row>
    <row r="70" spans="1:5" ht="12">
      <c r="A70" s="46" t="s">
        <v>35</v>
      </c>
      <c r="B70" s="54"/>
      <c r="C70" s="54"/>
      <c r="D70" s="54"/>
      <c r="E70" s="68" t="e">
        <f t="shared" si="0"/>
        <v>#DIV/0!</v>
      </c>
    </row>
    <row r="71" spans="1:5" ht="12">
      <c r="A71" s="98" t="s">
        <v>161</v>
      </c>
      <c r="B71" s="97">
        <f>SUM(B69)</f>
        <v>0</v>
      </c>
      <c r="C71" s="97">
        <f>SUM(C69)</f>
        <v>0</v>
      </c>
      <c r="D71" s="97">
        <f>SUM(D69)</f>
        <v>0</v>
      </c>
      <c r="E71" s="97" t="e">
        <f t="shared" si="0"/>
        <v>#DIV/0!</v>
      </c>
    </row>
    <row r="72" spans="1:5" ht="12">
      <c r="A72" s="43" t="s">
        <v>136</v>
      </c>
      <c r="B72" s="55">
        <f>SUM(B73)</f>
        <v>0</v>
      </c>
      <c r="C72" s="55">
        <f>SUM(C73)</f>
        <v>0</v>
      </c>
      <c r="D72" s="55">
        <f>SUM(D73)</f>
        <v>0</v>
      </c>
      <c r="E72" s="55" t="e">
        <f t="shared" si="0"/>
        <v>#DIV/0!</v>
      </c>
    </row>
    <row r="73" spans="1:5" ht="24.75">
      <c r="A73" s="46" t="s">
        <v>36</v>
      </c>
      <c r="B73" s="54"/>
      <c r="C73" s="54"/>
      <c r="D73" s="54"/>
      <c r="E73" s="68" t="e">
        <f t="shared" si="0"/>
        <v>#DIV/0!</v>
      </c>
    </row>
    <row r="74" spans="1:5" ht="12">
      <c r="A74" s="98" t="s">
        <v>161</v>
      </c>
      <c r="B74" s="97">
        <f>SUM(B72)</f>
        <v>0</v>
      </c>
      <c r="C74" s="97">
        <f>SUM(C72)</f>
        <v>0</v>
      </c>
      <c r="D74" s="97">
        <f>SUM(D72)</f>
        <v>0</v>
      </c>
      <c r="E74" s="97" t="e">
        <f t="shared" si="0"/>
        <v>#DIV/0!</v>
      </c>
    </row>
    <row r="75" spans="1:10" ht="24.75">
      <c r="A75" s="43" t="s">
        <v>137</v>
      </c>
      <c r="B75" s="55">
        <f>SUM(B76)</f>
        <v>118450</v>
      </c>
      <c r="C75" s="55">
        <f>SUM(C76)</f>
        <v>-75483.15</v>
      </c>
      <c r="D75" s="55">
        <f>SUM(D76)</f>
        <v>42966.85</v>
      </c>
      <c r="E75" s="55">
        <f t="shared" si="0"/>
        <v>36.27425073870831</v>
      </c>
      <c r="J75" s="63"/>
    </row>
    <row r="76" spans="1:5" ht="24.75">
      <c r="A76" s="46" t="s">
        <v>36</v>
      </c>
      <c r="B76" s="54">
        <v>118450</v>
      </c>
      <c r="C76" s="54">
        <v>-75483.15</v>
      </c>
      <c r="D76" s="54">
        <v>42966.85</v>
      </c>
      <c r="E76" s="68">
        <f t="shared" si="0"/>
        <v>36.27425073870831</v>
      </c>
    </row>
    <row r="77" spans="1:5" ht="12">
      <c r="A77" s="98" t="s">
        <v>161</v>
      </c>
      <c r="B77" s="97">
        <f>SUM(B75)</f>
        <v>118450</v>
      </c>
      <c r="C77" s="97">
        <f>SUM(C75)</f>
        <v>-75483.15</v>
      </c>
      <c r="D77" s="97">
        <f>SUM(D75)</f>
        <v>42966.85</v>
      </c>
      <c r="E77" s="97">
        <f t="shared" si="0"/>
        <v>36.27425073870831</v>
      </c>
    </row>
    <row r="78" spans="1:5" ht="24.75">
      <c r="A78" s="43" t="s">
        <v>201</v>
      </c>
      <c r="B78" s="55">
        <f>SUM(B79)</f>
        <v>0</v>
      </c>
      <c r="C78" s="55">
        <f>SUM(C79)</f>
        <v>29600</v>
      </c>
      <c r="D78" s="55">
        <f>SUM(D79)</f>
        <v>29600</v>
      </c>
      <c r="E78" s="55" t="e">
        <f t="shared" si="0"/>
        <v>#DIV/0!</v>
      </c>
    </row>
    <row r="79" spans="1:5" ht="24.75">
      <c r="A79" s="46" t="s">
        <v>36</v>
      </c>
      <c r="B79" s="54">
        <v>0</v>
      </c>
      <c r="C79" s="54">
        <v>29600</v>
      </c>
      <c r="D79" s="54">
        <v>29600</v>
      </c>
      <c r="E79" s="68" t="e">
        <f t="shared" si="0"/>
        <v>#DIV/0!</v>
      </c>
    </row>
    <row r="80" spans="1:5" ht="12">
      <c r="A80" s="98" t="s">
        <v>161</v>
      </c>
      <c r="B80" s="97">
        <f>SUM(B78)</f>
        <v>0</v>
      </c>
      <c r="C80" s="97">
        <f>SUM(C78)</f>
        <v>29600</v>
      </c>
      <c r="D80" s="97">
        <f>SUM(D78)</f>
        <v>29600</v>
      </c>
      <c r="E80" s="97" t="e">
        <f t="shared" si="0"/>
        <v>#DIV/0!</v>
      </c>
    </row>
    <row r="81" spans="1:5" ht="12">
      <c r="A81" s="69" t="s">
        <v>37</v>
      </c>
      <c r="B81" s="70">
        <f>SUM(B5+B10+B14+B20+B26+B36+B38+B41+B44+B47+B50+B53+B56+B59+B62+B66+B69+B72+B75+B78)</f>
        <v>8201729.2700000005</v>
      </c>
      <c r="C81" s="70">
        <f>SUM(C5+C10+C14+C20+C26+C36+C38+C41+C44+C47+C50+C53+C56+C59+C62+C66+C69+C72+C75+C78)</f>
        <v>308557.16000000003</v>
      </c>
      <c r="D81" s="70">
        <f>SUM(D5+D10+D14+D20+D26+D36+D38+D41+D44+D47+D50+D53+D56+D59+D62+D66+D69+D72+D75+D78)</f>
        <v>8510286.43</v>
      </c>
      <c r="E81" s="70">
        <f t="shared" si="0"/>
        <v>103.7620988189482</v>
      </c>
    </row>
    <row r="83" ht="12">
      <c r="A83" t="s">
        <v>212</v>
      </c>
    </row>
    <row r="84" ht="12">
      <c r="D84" t="s">
        <v>177</v>
      </c>
    </row>
    <row r="85" spans="1:4" ht="12">
      <c r="A85" t="s">
        <v>213</v>
      </c>
      <c r="D85" t="s">
        <v>178</v>
      </c>
    </row>
    <row r="86" ht="12">
      <c r="A86" t="s">
        <v>206</v>
      </c>
    </row>
  </sheetData>
  <sheetProtection/>
  <printOptions/>
  <pageMargins left="0.7" right="0.7" top="0.75" bottom="0.75" header="0.3" footer="0.3"/>
  <pageSetup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1"/>
  <sheetViews>
    <sheetView zoomScale="98" zoomScaleNormal="98" zoomScalePageLayoutView="0" workbookViewId="0" topLeftCell="A250">
      <selection activeCell="H147" sqref="H147"/>
    </sheetView>
  </sheetViews>
  <sheetFormatPr defaultColWidth="9.140625" defaultRowHeight="12.75"/>
  <cols>
    <col min="1" max="1" width="55.7109375" style="0" customWidth="1"/>
    <col min="2" max="2" width="29.8515625" style="0" customWidth="1"/>
    <col min="3" max="3" width="19.140625" style="0" customWidth="1"/>
    <col min="4" max="4" width="23.57421875" style="0" customWidth="1"/>
    <col min="5" max="5" width="19.28125" style="0" customWidth="1"/>
  </cols>
  <sheetData>
    <row r="1" spans="1:10" ht="15">
      <c r="A1" s="39" t="s">
        <v>184</v>
      </c>
      <c r="B1" s="39"/>
      <c r="C1" s="39"/>
      <c r="D1" s="39"/>
      <c r="E1" s="39"/>
      <c r="F1" s="39"/>
      <c r="G1" s="39"/>
      <c r="H1" s="39"/>
      <c r="I1" s="39"/>
      <c r="J1" s="39"/>
    </row>
    <row r="3" spans="1:5" ht="24.75">
      <c r="A3" s="35" t="s">
        <v>15</v>
      </c>
      <c r="B3" s="35" t="s">
        <v>181</v>
      </c>
      <c r="C3" s="36" t="s">
        <v>16</v>
      </c>
      <c r="D3" s="35" t="s">
        <v>182</v>
      </c>
      <c r="E3" s="35" t="s">
        <v>17</v>
      </c>
    </row>
    <row r="4" spans="1:5" ht="24.75">
      <c r="A4" s="76" t="s">
        <v>139</v>
      </c>
      <c r="B4" s="78">
        <f>SUM(B257)</f>
        <v>8201729.27</v>
      </c>
      <c r="C4" s="78">
        <f>SUM(C257)</f>
        <v>291967.1300000001</v>
      </c>
      <c r="D4" s="78">
        <f>SUM(D257)</f>
        <v>8493396.4</v>
      </c>
      <c r="E4" s="77">
        <f aca="true" t="shared" si="0" ref="E4:E9">SUM(D4/B4*100)</f>
        <v>103.55616627175017</v>
      </c>
    </row>
    <row r="5" spans="1:5" ht="12">
      <c r="A5" s="82" t="s">
        <v>140</v>
      </c>
      <c r="B5" s="83">
        <f>SUM(B4)</f>
        <v>8201729.27</v>
      </c>
      <c r="C5" s="83">
        <f>SUM(C4)</f>
        <v>291967.1300000001</v>
      </c>
      <c r="D5" s="83">
        <f>SUM(D4)</f>
        <v>8493396.4</v>
      </c>
      <c r="E5" s="84">
        <f t="shared" si="0"/>
        <v>103.55616627175017</v>
      </c>
    </row>
    <row r="6" spans="1:5" ht="24.75">
      <c r="A6" s="79" t="s">
        <v>141</v>
      </c>
      <c r="B6" s="80">
        <f>SUM(B8+B56+B60)</f>
        <v>503523.08</v>
      </c>
      <c r="C6" s="80">
        <f>SUM(C8+C56+C60)</f>
        <v>-23.080000000001746</v>
      </c>
      <c r="D6" s="80">
        <f>SUM(D8+D56+D60)</f>
        <v>503500</v>
      </c>
      <c r="E6" s="81">
        <f t="shared" si="0"/>
        <v>99.9954162975012</v>
      </c>
    </row>
    <row r="7" spans="1:5" ht="37.5">
      <c r="A7" s="85" t="s">
        <v>142</v>
      </c>
      <c r="B7" s="86">
        <f>SUM(B8)</f>
        <v>391823.08</v>
      </c>
      <c r="C7" s="86">
        <f>SUM(C8)</f>
        <v>29876.92</v>
      </c>
      <c r="D7" s="86">
        <f>SUM(D8)</f>
        <v>421700</v>
      </c>
      <c r="E7" s="87">
        <f t="shared" si="0"/>
        <v>107.62510467734569</v>
      </c>
    </row>
    <row r="8" spans="1:5" ht="24.75">
      <c r="A8" s="38" t="s">
        <v>38</v>
      </c>
      <c r="B8" s="52">
        <f>SUM(B15+B28+B45+B49+B52+B54)</f>
        <v>391823.08</v>
      </c>
      <c r="C8" s="52">
        <f>SUM(C15+C28+C45+C49+C52+C54)</f>
        <v>29876.92</v>
      </c>
      <c r="D8" s="52">
        <f>SUM(D15+D28+D45+D49+D52+D54)</f>
        <v>421700</v>
      </c>
      <c r="E8" s="52">
        <f t="shared" si="0"/>
        <v>107.62510467734569</v>
      </c>
    </row>
    <row r="9" spans="1:5" ht="12">
      <c r="A9" s="33" t="s">
        <v>39</v>
      </c>
      <c r="B9" s="47">
        <v>9200</v>
      </c>
      <c r="C9" s="47">
        <v>-6600</v>
      </c>
      <c r="D9" s="47">
        <v>2600</v>
      </c>
      <c r="E9" s="48">
        <f t="shared" si="0"/>
        <v>28.26086956521739</v>
      </c>
    </row>
    <row r="10" spans="1:5" ht="12">
      <c r="A10" s="33" t="s">
        <v>40</v>
      </c>
      <c r="B10" s="47">
        <v>900</v>
      </c>
      <c r="C10" s="47">
        <v>-900</v>
      </c>
      <c r="D10" s="47">
        <v>0</v>
      </c>
      <c r="E10" s="48">
        <f aca="true" t="shared" si="1" ref="E10:E85">SUM(D10/B10*100)</f>
        <v>0</v>
      </c>
    </row>
    <row r="11" spans="1:5" ht="12">
      <c r="A11" s="33" t="s">
        <v>41</v>
      </c>
      <c r="B11" s="47">
        <v>14670</v>
      </c>
      <c r="C11" s="47">
        <v>-11070</v>
      </c>
      <c r="D11" s="47">
        <v>3600</v>
      </c>
      <c r="E11" s="48">
        <f t="shared" si="1"/>
        <v>24.539877300613497</v>
      </c>
    </row>
    <row r="12" spans="1:5" ht="12">
      <c r="A12" s="33" t="s">
        <v>42</v>
      </c>
      <c r="B12" s="47">
        <v>500</v>
      </c>
      <c r="C12" s="47">
        <v>-500</v>
      </c>
      <c r="D12" s="47">
        <v>0</v>
      </c>
      <c r="E12" s="48">
        <f t="shared" si="1"/>
        <v>0</v>
      </c>
    </row>
    <row r="13" spans="1:5" ht="12">
      <c r="A13" s="33" t="s">
        <v>205</v>
      </c>
      <c r="B13" s="47">
        <v>0</v>
      </c>
      <c r="C13" s="47">
        <v>600</v>
      </c>
      <c r="D13" s="47">
        <v>600</v>
      </c>
      <c r="E13" s="48" t="e">
        <f t="shared" si="1"/>
        <v>#DIV/0!</v>
      </c>
    </row>
    <row r="14" spans="1:5" ht="12">
      <c r="A14" s="33" t="s">
        <v>43</v>
      </c>
      <c r="B14" s="47">
        <v>2688</v>
      </c>
      <c r="C14" s="47">
        <v>-888</v>
      </c>
      <c r="D14" s="47">
        <v>1800</v>
      </c>
      <c r="E14" s="48">
        <f t="shared" si="1"/>
        <v>66.96428571428571</v>
      </c>
    </row>
    <row r="15" spans="1:5" ht="12">
      <c r="A15" s="49" t="s">
        <v>44</v>
      </c>
      <c r="B15" s="50">
        <f>SUM(B9:B14)</f>
        <v>27958</v>
      </c>
      <c r="C15" s="50">
        <f>SUM(C9:C14)</f>
        <v>-19358</v>
      </c>
      <c r="D15" s="50">
        <f>SUM(D9:D14)</f>
        <v>8600</v>
      </c>
      <c r="E15" s="50">
        <f t="shared" si="1"/>
        <v>30.760426353816438</v>
      </c>
    </row>
    <row r="16" spans="1:5" ht="12">
      <c r="A16" s="33" t="s">
        <v>45</v>
      </c>
      <c r="B16" s="47">
        <v>20942.94</v>
      </c>
      <c r="C16" s="47">
        <v>57.06</v>
      </c>
      <c r="D16" s="47">
        <v>21000</v>
      </c>
      <c r="E16" s="48">
        <f t="shared" si="1"/>
        <v>100.27245458374038</v>
      </c>
    </row>
    <row r="17" spans="1:5" ht="12">
      <c r="A17" s="33" t="s">
        <v>46</v>
      </c>
      <c r="B17" s="47">
        <v>5000</v>
      </c>
      <c r="C17" s="47">
        <v>1000</v>
      </c>
      <c r="D17" s="47">
        <v>6000</v>
      </c>
      <c r="E17" s="48">
        <f t="shared" si="1"/>
        <v>120</v>
      </c>
    </row>
    <row r="18" spans="1:5" ht="12">
      <c r="A18" s="33" t="s">
        <v>47</v>
      </c>
      <c r="B18" s="47">
        <v>11912.04</v>
      </c>
      <c r="C18" s="47">
        <v>-12.04</v>
      </c>
      <c r="D18" s="47">
        <v>11900</v>
      </c>
      <c r="E18" s="48">
        <f t="shared" si="1"/>
        <v>99.89892579272735</v>
      </c>
    </row>
    <row r="19" spans="1:5" ht="12">
      <c r="A19" s="33" t="s">
        <v>48</v>
      </c>
      <c r="B19" s="47">
        <v>5592.65</v>
      </c>
      <c r="C19" s="47">
        <v>14407.35</v>
      </c>
      <c r="D19" s="47">
        <v>20000</v>
      </c>
      <c r="E19" s="48">
        <f t="shared" si="1"/>
        <v>357.61222318578854</v>
      </c>
    </row>
    <row r="20" spans="1:5" ht="12">
      <c r="A20" s="33" t="s">
        <v>49</v>
      </c>
      <c r="B20" s="47">
        <v>36299</v>
      </c>
      <c r="C20" s="47">
        <v>1</v>
      </c>
      <c r="D20" s="47">
        <v>36300</v>
      </c>
      <c r="E20" s="48">
        <f t="shared" si="1"/>
        <v>100.0027548968291</v>
      </c>
    </row>
    <row r="21" spans="1:5" ht="12">
      <c r="A21" s="33" t="s">
        <v>50</v>
      </c>
      <c r="B21" s="47">
        <v>85275</v>
      </c>
      <c r="C21" s="47">
        <v>25</v>
      </c>
      <c r="D21" s="47">
        <v>85300</v>
      </c>
      <c r="E21" s="48">
        <f t="shared" si="1"/>
        <v>100.02931691586045</v>
      </c>
    </row>
    <row r="22" spans="1:5" ht="12">
      <c r="A22" s="33" t="s">
        <v>51</v>
      </c>
      <c r="B22" s="47">
        <v>2500</v>
      </c>
      <c r="C22" s="47">
        <v>0</v>
      </c>
      <c r="D22" s="47">
        <v>2500</v>
      </c>
      <c r="E22" s="48">
        <f t="shared" si="1"/>
        <v>100</v>
      </c>
    </row>
    <row r="23" spans="1:5" ht="12">
      <c r="A23" s="33" t="s">
        <v>52</v>
      </c>
      <c r="B23" s="47">
        <v>36877.5</v>
      </c>
      <c r="C23" s="47">
        <v>22.5</v>
      </c>
      <c r="D23" s="47">
        <v>36900</v>
      </c>
      <c r="E23" s="48">
        <f t="shared" si="1"/>
        <v>100.06101281269066</v>
      </c>
    </row>
    <row r="24" spans="1:5" ht="12">
      <c r="A24" s="33" t="s">
        <v>53</v>
      </c>
      <c r="B24" s="47">
        <v>10000</v>
      </c>
      <c r="C24" s="47">
        <v>0</v>
      </c>
      <c r="D24" s="47">
        <v>10000</v>
      </c>
      <c r="E24" s="48">
        <f t="shared" si="1"/>
        <v>100</v>
      </c>
    </row>
    <row r="25" spans="1:5" ht="12">
      <c r="A25" s="37" t="s">
        <v>54</v>
      </c>
      <c r="B25" s="47">
        <v>8000</v>
      </c>
      <c r="C25" s="47">
        <v>0</v>
      </c>
      <c r="D25" s="47">
        <v>8000</v>
      </c>
      <c r="E25" s="48">
        <f t="shared" si="1"/>
        <v>100</v>
      </c>
    </row>
    <row r="26" spans="1:5" ht="12">
      <c r="A26" s="33" t="s">
        <v>55</v>
      </c>
      <c r="B26" s="47">
        <v>1597.61</v>
      </c>
      <c r="C26" s="47">
        <v>1902.39</v>
      </c>
      <c r="D26" s="47">
        <v>3500</v>
      </c>
      <c r="E26" s="48">
        <f t="shared" si="1"/>
        <v>219.07724663716425</v>
      </c>
    </row>
    <row r="27" spans="1:5" ht="12">
      <c r="A27" s="33" t="s">
        <v>56</v>
      </c>
      <c r="B27" s="47">
        <v>299.7</v>
      </c>
      <c r="C27" s="47">
        <v>700.3</v>
      </c>
      <c r="D27" s="47">
        <v>1000</v>
      </c>
      <c r="E27" s="48">
        <f t="shared" si="1"/>
        <v>333.66700033366703</v>
      </c>
    </row>
    <row r="28" spans="1:5" ht="12">
      <c r="A28" s="49" t="s">
        <v>57</v>
      </c>
      <c r="B28" s="50">
        <f>SUM(B16:B27)</f>
        <v>224296.44</v>
      </c>
      <c r="C28" s="50">
        <f>SUM(C16:C27)</f>
        <v>18103.56</v>
      </c>
      <c r="D28" s="50">
        <f>SUM(D16:D27)</f>
        <v>242400</v>
      </c>
      <c r="E28" s="50">
        <f t="shared" si="1"/>
        <v>108.0712649741565</v>
      </c>
    </row>
    <row r="29" spans="1:5" ht="12">
      <c r="A29" s="33" t="s">
        <v>58</v>
      </c>
      <c r="B29" s="47">
        <v>22062.63</v>
      </c>
      <c r="C29" s="47">
        <v>37.37</v>
      </c>
      <c r="D29" s="47">
        <v>22100</v>
      </c>
      <c r="E29" s="48">
        <f t="shared" si="1"/>
        <v>100.16938143820569</v>
      </c>
    </row>
    <row r="30" spans="1:5" ht="12">
      <c r="A30" s="33" t="s">
        <v>59</v>
      </c>
      <c r="B30" s="47">
        <v>1573.9</v>
      </c>
      <c r="C30" s="47">
        <v>226.1</v>
      </c>
      <c r="D30" s="47">
        <v>1800</v>
      </c>
      <c r="E30" s="48">
        <f t="shared" si="1"/>
        <v>114.36558866509942</v>
      </c>
    </row>
    <row r="31" spans="1:5" ht="12">
      <c r="A31" s="33" t="s">
        <v>60</v>
      </c>
      <c r="B31" s="47">
        <v>5000</v>
      </c>
      <c r="C31" s="47">
        <v>-300</v>
      </c>
      <c r="D31" s="47">
        <v>4700</v>
      </c>
      <c r="E31" s="48">
        <f t="shared" si="1"/>
        <v>94</v>
      </c>
    </row>
    <row r="32" spans="1:5" ht="12">
      <c r="A32" s="51" t="s">
        <v>61</v>
      </c>
      <c r="B32" s="47">
        <v>35000</v>
      </c>
      <c r="C32" s="47">
        <v>-3400</v>
      </c>
      <c r="D32" s="47">
        <v>31600</v>
      </c>
      <c r="E32" s="48">
        <f t="shared" si="1"/>
        <v>90.28571428571428</v>
      </c>
    </row>
    <row r="33" spans="1:5" ht="12">
      <c r="A33" s="33" t="s">
        <v>62</v>
      </c>
      <c r="B33" s="47">
        <v>16500</v>
      </c>
      <c r="C33" s="47">
        <v>8000</v>
      </c>
      <c r="D33" s="47">
        <v>24500</v>
      </c>
      <c r="E33" s="48">
        <f t="shared" si="1"/>
        <v>148.4848484848485</v>
      </c>
    </row>
    <row r="34" spans="1:5" ht="12">
      <c r="A34" s="33" t="s">
        <v>63</v>
      </c>
      <c r="B34" s="47">
        <v>16732.5</v>
      </c>
      <c r="C34" s="47">
        <v>-32.5</v>
      </c>
      <c r="D34" s="47">
        <v>16700</v>
      </c>
      <c r="E34" s="48">
        <f t="shared" si="1"/>
        <v>99.80576721948304</v>
      </c>
    </row>
    <row r="35" spans="1:5" ht="12">
      <c r="A35" s="33" t="s">
        <v>64</v>
      </c>
      <c r="B35" s="47">
        <v>12832.52</v>
      </c>
      <c r="C35" s="47">
        <v>8567.48</v>
      </c>
      <c r="D35" s="47">
        <v>21400</v>
      </c>
      <c r="E35" s="48">
        <f t="shared" si="1"/>
        <v>166.763815680786</v>
      </c>
    </row>
    <row r="36" spans="1:5" ht="12">
      <c r="A36" s="33" t="s">
        <v>65</v>
      </c>
      <c r="B36" s="47">
        <v>3000</v>
      </c>
      <c r="C36" s="47">
        <v>3000</v>
      </c>
      <c r="D36" s="47">
        <v>6000</v>
      </c>
      <c r="E36" s="48">
        <f t="shared" si="1"/>
        <v>200</v>
      </c>
    </row>
    <row r="37" spans="1:5" ht="12">
      <c r="A37" s="33" t="s">
        <v>66</v>
      </c>
      <c r="B37" s="47">
        <v>1100</v>
      </c>
      <c r="C37" s="47">
        <v>0</v>
      </c>
      <c r="D37" s="47">
        <v>1100</v>
      </c>
      <c r="E37" s="48">
        <f t="shared" si="1"/>
        <v>100</v>
      </c>
    </row>
    <row r="38" spans="1:5" ht="12">
      <c r="A38" s="33" t="s">
        <v>67</v>
      </c>
      <c r="B38" s="47">
        <v>0</v>
      </c>
      <c r="C38" s="47">
        <v>8700</v>
      </c>
      <c r="D38" s="47">
        <v>8700</v>
      </c>
      <c r="E38" s="48" t="e">
        <f t="shared" si="1"/>
        <v>#DIV/0!</v>
      </c>
    </row>
    <row r="39" spans="1:5" ht="12">
      <c r="A39" s="33" t="s">
        <v>68</v>
      </c>
      <c r="B39" s="47">
        <v>1000</v>
      </c>
      <c r="C39" s="47">
        <v>5000</v>
      </c>
      <c r="D39" s="47">
        <v>6000</v>
      </c>
      <c r="E39" s="48">
        <f t="shared" si="1"/>
        <v>600</v>
      </c>
    </row>
    <row r="40" spans="1:5" ht="12">
      <c r="A40" s="33" t="s">
        <v>69</v>
      </c>
      <c r="B40" s="47">
        <v>6500</v>
      </c>
      <c r="C40" s="47">
        <v>0</v>
      </c>
      <c r="D40" s="47">
        <v>6500</v>
      </c>
      <c r="E40" s="48">
        <f t="shared" si="1"/>
        <v>100</v>
      </c>
    </row>
    <row r="41" spans="1:5" ht="12">
      <c r="A41" s="37" t="s">
        <v>185</v>
      </c>
      <c r="B41" s="47">
        <v>585.84</v>
      </c>
      <c r="C41" s="47">
        <v>-585.84</v>
      </c>
      <c r="D41" s="47">
        <v>0</v>
      </c>
      <c r="E41" s="48">
        <f t="shared" si="1"/>
        <v>0</v>
      </c>
    </row>
    <row r="42" spans="1:5" ht="12">
      <c r="A42" s="33" t="s">
        <v>70</v>
      </c>
      <c r="B42" s="47">
        <v>1812.5</v>
      </c>
      <c r="C42" s="47">
        <v>87.5</v>
      </c>
      <c r="D42" s="47">
        <v>1900</v>
      </c>
      <c r="E42" s="48">
        <f t="shared" si="1"/>
        <v>104.82758620689656</v>
      </c>
    </row>
    <row r="43" spans="1:5" ht="12">
      <c r="A43" s="33" t="s">
        <v>71</v>
      </c>
      <c r="B43" s="47">
        <v>10500</v>
      </c>
      <c r="C43" s="47">
        <v>0</v>
      </c>
      <c r="D43" s="47">
        <v>10500</v>
      </c>
      <c r="E43" s="48">
        <f t="shared" si="1"/>
        <v>100</v>
      </c>
    </row>
    <row r="44" spans="1:5" ht="12">
      <c r="A44" s="33" t="s">
        <v>72</v>
      </c>
      <c r="B44" s="47">
        <v>1000</v>
      </c>
      <c r="C44" s="47">
        <v>0</v>
      </c>
      <c r="D44" s="47">
        <v>1000</v>
      </c>
      <c r="E44" s="48">
        <f t="shared" si="1"/>
        <v>100</v>
      </c>
    </row>
    <row r="45" spans="1:5" ht="12">
      <c r="A45" s="49" t="s">
        <v>73</v>
      </c>
      <c r="B45" s="50">
        <f>SUM(B29:B44)</f>
        <v>135199.89</v>
      </c>
      <c r="C45" s="50">
        <f>SUM(C29:C44)</f>
        <v>29300.109999999997</v>
      </c>
      <c r="D45" s="50">
        <f>SUM(D29:D44)</f>
        <v>164500</v>
      </c>
      <c r="E45" s="50">
        <f t="shared" si="1"/>
        <v>121.67169662638038</v>
      </c>
    </row>
    <row r="46" spans="1:5" ht="12">
      <c r="A46" s="33" t="s">
        <v>74</v>
      </c>
      <c r="B46" s="47">
        <v>2000</v>
      </c>
      <c r="C46" s="47">
        <v>-2000</v>
      </c>
      <c r="D46" s="47">
        <v>0</v>
      </c>
      <c r="E46" s="48">
        <f t="shared" si="1"/>
        <v>0</v>
      </c>
    </row>
    <row r="47" spans="1:5" ht="12">
      <c r="A47" s="33" t="s">
        <v>75</v>
      </c>
      <c r="B47" s="47">
        <v>1050</v>
      </c>
      <c r="C47" s="47">
        <v>0</v>
      </c>
      <c r="D47" s="47">
        <v>1050</v>
      </c>
      <c r="E47" s="48">
        <f t="shared" si="1"/>
        <v>100</v>
      </c>
    </row>
    <row r="48" spans="1:5" ht="12">
      <c r="A48" s="33" t="s">
        <v>76</v>
      </c>
      <c r="B48" s="47">
        <v>400</v>
      </c>
      <c r="C48" s="47">
        <v>0</v>
      </c>
      <c r="D48" s="47">
        <v>400</v>
      </c>
      <c r="E48" s="48">
        <f t="shared" si="1"/>
        <v>100</v>
      </c>
    </row>
    <row r="49" spans="1:5" ht="12">
      <c r="A49" s="49" t="s">
        <v>77</v>
      </c>
      <c r="B49" s="50">
        <f>SUM(B46:B48)</f>
        <v>3450</v>
      </c>
      <c r="C49" s="50">
        <f>SUM(C46:C48)</f>
        <v>-2000</v>
      </c>
      <c r="D49" s="50">
        <f>SUM(D46:D48)</f>
        <v>1450</v>
      </c>
      <c r="E49" s="50">
        <f t="shared" si="1"/>
        <v>42.028985507246375</v>
      </c>
    </row>
    <row r="50" spans="1:5" ht="12">
      <c r="A50" s="33" t="s">
        <v>78</v>
      </c>
      <c r="B50" s="47">
        <v>250</v>
      </c>
      <c r="C50" s="47">
        <v>0</v>
      </c>
      <c r="D50" s="47">
        <v>250</v>
      </c>
      <c r="E50" s="48">
        <f t="shared" si="1"/>
        <v>100</v>
      </c>
    </row>
    <row r="51" spans="1:5" ht="12">
      <c r="A51" s="33" t="s">
        <v>79</v>
      </c>
      <c r="B51" s="47">
        <v>668.75</v>
      </c>
      <c r="C51" s="47">
        <v>31.25</v>
      </c>
      <c r="D51" s="47">
        <v>700</v>
      </c>
      <c r="E51" s="48">
        <f t="shared" si="1"/>
        <v>104.67289719626167</v>
      </c>
    </row>
    <row r="52" spans="1:5" ht="12">
      <c r="A52" s="49" t="s">
        <v>80</v>
      </c>
      <c r="B52" s="50">
        <f>SUM(B50:B51)</f>
        <v>918.75</v>
      </c>
      <c r="C52" s="50">
        <f>SUM(C50:C51)</f>
        <v>31.25</v>
      </c>
      <c r="D52" s="50">
        <f>SUM(D50:D51)</f>
        <v>950</v>
      </c>
      <c r="E52" s="50">
        <f t="shared" si="1"/>
        <v>103.4013605442177</v>
      </c>
    </row>
    <row r="53" spans="1:5" ht="12">
      <c r="A53" s="132" t="s">
        <v>165</v>
      </c>
      <c r="B53" s="133">
        <v>0</v>
      </c>
      <c r="C53" s="133">
        <v>3800</v>
      </c>
      <c r="D53" s="133">
        <v>3800</v>
      </c>
      <c r="E53" s="117" t="e">
        <f t="shared" si="1"/>
        <v>#DIV/0!</v>
      </c>
    </row>
    <row r="54" spans="1:5" ht="12">
      <c r="A54" s="49" t="s">
        <v>163</v>
      </c>
      <c r="B54" s="134">
        <f>SUM(B53)</f>
        <v>0</v>
      </c>
      <c r="C54" s="134">
        <f>SUM(C53)</f>
        <v>3800</v>
      </c>
      <c r="D54" s="134">
        <f>SUM(D53)</f>
        <v>3800</v>
      </c>
      <c r="E54" s="135" t="e">
        <f t="shared" si="1"/>
        <v>#DIV/0!</v>
      </c>
    </row>
    <row r="55" spans="1:5" ht="24.75">
      <c r="A55" s="89" t="s">
        <v>190</v>
      </c>
      <c r="B55" s="87">
        <f>SUM(B56)</f>
        <v>31200</v>
      </c>
      <c r="C55" s="87">
        <f>SUM(C56)</f>
        <v>-3100</v>
      </c>
      <c r="D55" s="87">
        <f>SUM(D56)</f>
        <v>28100</v>
      </c>
      <c r="E55" s="86">
        <f t="shared" si="1"/>
        <v>90.06410256410257</v>
      </c>
    </row>
    <row r="56" spans="1:5" ht="24.75">
      <c r="A56" s="38" t="s">
        <v>38</v>
      </c>
      <c r="B56" s="53">
        <f>SUM(B58)</f>
        <v>31200</v>
      </c>
      <c r="C56" s="53">
        <f>SUM(C58)</f>
        <v>-3100</v>
      </c>
      <c r="D56" s="53">
        <f>SUM(D58)</f>
        <v>28100</v>
      </c>
      <c r="E56" s="53">
        <f t="shared" si="1"/>
        <v>90.06410256410257</v>
      </c>
    </row>
    <row r="57" spans="1:5" ht="12">
      <c r="A57" s="119" t="s">
        <v>191</v>
      </c>
      <c r="B57" s="117">
        <v>31200</v>
      </c>
      <c r="C57" s="117">
        <v>-3100</v>
      </c>
      <c r="D57" s="117">
        <v>28100</v>
      </c>
      <c r="E57" s="117">
        <f t="shared" si="1"/>
        <v>90.06410256410257</v>
      </c>
    </row>
    <row r="58" spans="1:5" ht="12">
      <c r="A58" s="49" t="s">
        <v>192</v>
      </c>
      <c r="B58" s="50">
        <f>SUM(B57)</f>
        <v>31200</v>
      </c>
      <c r="C58" s="50">
        <f>SUM(C57)</f>
        <v>-3100</v>
      </c>
      <c r="D58" s="50">
        <f>SUM(D57)</f>
        <v>28100</v>
      </c>
      <c r="E58" s="50">
        <f t="shared" si="1"/>
        <v>90.06410256410257</v>
      </c>
    </row>
    <row r="59" spans="1:5" ht="24.75">
      <c r="A59" s="89" t="s">
        <v>143</v>
      </c>
      <c r="B59" s="86">
        <f>SUM(B60)</f>
        <v>80500</v>
      </c>
      <c r="C59" s="86">
        <f>SUM(C60)</f>
        <v>-26800</v>
      </c>
      <c r="D59" s="86">
        <f>SUM(D60)</f>
        <v>53700</v>
      </c>
      <c r="E59" s="86">
        <f t="shared" si="1"/>
        <v>66.70807453416148</v>
      </c>
    </row>
    <row r="60" spans="1:5" ht="24.75">
      <c r="A60" s="38" t="s">
        <v>81</v>
      </c>
      <c r="B60" s="53">
        <f>SUM(B65+B67+B69)</f>
        <v>80500</v>
      </c>
      <c r="C60" s="53">
        <f>SUM(C65+C67+C69)</f>
        <v>-26800</v>
      </c>
      <c r="D60" s="53">
        <f>SUM(D65+D67+D69)</f>
        <v>53700</v>
      </c>
      <c r="E60" s="53">
        <f t="shared" si="1"/>
        <v>66.70807453416148</v>
      </c>
    </row>
    <row r="61" spans="1:5" ht="12">
      <c r="A61" t="s">
        <v>82</v>
      </c>
      <c r="B61" s="47">
        <v>15000</v>
      </c>
      <c r="C61" s="47">
        <v>-2100</v>
      </c>
      <c r="D61" s="47">
        <v>12900</v>
      </c>
      <c r="E61" s="48">
        <f t="shared" si="1"/>
        <v>86</v>
      </c>
    </row>
    <row r="62" spans="1:5" ht="12">
      <c r="A62" t="s">
        <v>83</v>
      </c>
      <c r="B62" s="47">
        <v>10000</v>
      </c>
      <c r="C62" s="47">
        <v>0</v>
      </c>
      <c r="D62" s="47">
        <v>10000</v>
      </c>
      <c r="E62" s="48">
        <f t="shared" si="1"/>
        <v>100</v>
      </c>
    </row>
    <row r="63" spans="1:5" ht="12">
      <c r="A63" s="33" t="s">
        <v>84</v>
      </c>
      <c r="B63" s="47">
        <v>10000</v>
      </c>
      <c r="C63" s="47">
        <v>-7200</v>
      </c>
      <c r="D63" s="47">
        <v>2800</v>
      </c>
      <c r="E63" s="48">
        <f t="shared" si="1"/>
        <v>28.000000000000004</v>
      </c>
    </row>
    <row r="64" spans="1:5" ht="12">
      <c r="A64" s="33" t="s">
        <v>186</v>
      </c>
      <c r="B64" s="47">
        <v>43000</v>
      </c>
      <c r="C64" s="47">
        <v>-15800</v>
      </c>
      <c r="D64" s="47">
        <v>27200</v>
      </c>
      <c r="E64" s="48">
        <f t="shared" si="1"/>
        <v>63.25581395348837</v>
      </c>
    </row>
    <row r="65" spans="1:5" ht="12">
      <c r="A65" s="49" t="s">
        <v>85</v>
      </c>
      <c r="B65" s="50">
        <f>SUM(B61:B64)</f>
        <v>78000</v>
      </c>
      <c r="C65" s="50">
        <f>SUM(C61:C64)</f>
        <v>-25100</v>
      </c>
      <c r="D65" s="50">
        <f>SUM(D61:D64)</f>
        <v>52900</v>
      </c>
      <c r="E65" s="50">
        <f t="shared" si="1"/>
        <v>67.82051282051282</v>
      </c>
    </row>
    <row r="66" spans="1:5" ht="12">
      <c r="A66" s="33" t="s">
        <v>86</v>
      </c>
      <c r="B66" s="47">
        <v>0</v>
      </c>
      <c r="C66" s="47"/>
      <c r="D66" s="47"/>
      <c r="E66" s="116" t="e">
        <f t="shared" si="1"/>
        <v>#DIV/0!</v>
      </c>
    </row>
    <row r="67" spans="1:5" ht="12">
      <c r="A67" s="49" t="s">
        <v>87</v>
      </c>
      <c r="B67" s="50">
        <f>SUM(B66)</f>
        <v>0</v>
      </c>
      <c r="C67" s="50">
        <f>SUM(C66)</f>
        <v>0</v>
      </c>
      <c r="D67" s="50">
        <f>SUM(D66)</f>
        <v>0</v>
      </c>
      <c r="E67" s="50" t="e">
        <f t="shared" si="1"/>
        <v>#DIV/0!</v>
      </c>
    </row>
    <row r="68" spans="1:5" ht="12">
      <c r="A68" s="60" t="s">
        <v>187</v>
      </c>
      <c r="B68" s="117">
        <v>2500</v>
      </c>
      <c r="C68" s="117">
        <v>-1700</v>
      </c>
      <c r="D68" s="117">
        <v>800</v>
      </c>
      <c r="E68" s="116">
        <f t="shared" si="1"/>
        <v>32</v>
      </c>
    </row>
    <row r="69" spans="1:5" ht="12">
      <c r="A69" s="118" t="s">
        <v>188</v>
      </c>
      <c r="B69" s="50">
        <f>SUM(B68)</f>
        <v>2500</v>
      </c>
      <c r="C69" s="50">
        <f>SUM(C68)</f>
        <v>-1700</v>
      </c>
      <c r="D69" s="50">
        <f>SUM(D68)</f>
        <v>800</v>
      </c>
      <c r="E69" s="50">
        <f t="shared" si="1"/>
        <v>32</v>
      </c>
    </row>
    <row r="70" spans="1:5" ht="24.75">
      <c r="A70" s="90" t="s">
        <v>144</v>
      </c>
      <c r="B70" s="83">
        <f>SUM(B72+B83+B92+B111+B114+B135+B138+B146+B163+B167+B185)</f>
        <v>7375024.68</v>
      </c>
      <c r="C70" s="83">
        <f>SUM(C72+C83+C92+C111+C114+C135+C138+C146+C163+C167+C185)</f>
        <v>330960.37</v>
      </c>
      <c r="D70" s="83">
        <f>SUM(D72+D83+D92+D111+D114+D135+D138+D146+D163+D167+D185)</f>
        <v>7705685.05</v>
      </c>
      <c r="E70" s="83">
        <f t="shared" si="1"/>
        <v>104.48351543685952</v>
      </c>
    </row>
    <row r="71" spans="1:5" ht="24.75">
      <c r="A71" s="89" t="s">
        <v>145</v>
      </c>
      <c r="B71" s="86">
        <f>SUM(B72+B83+B92+B111+B114+B135+B138+B146)</f>
        <v>7248305.649999999</v>
      </c>
      <c r="C71" s="86">
        <f>SUM(C72+C83+C92+C111+C114+C135+C138+C146)</f>
        <v>321769.4</v>
      </c>
      <c r="D71" s="86">
        <f>SUM(D72+D83+D92+D111+D114+D135+D138+D146)</f>
        <v>7570075.05</v>
      </c>
      <c r="E71" s="104">
        <f t="shared" si="1"/>
        <v>104.43923608547054</v>
      </c>
    </row>
    <row r="72" spans="1:5" ht="37.5">
      <c r="A72" s="38" t="s">
        <v>120</v>
      </c>
      <c r="B72" s="53">
        <f>SUM(B77+B82)</f>
        <v>53680</v>
      </c>
      <c r="C72" s="53">
        <f>SUM(C77+C82)</f>
        <v>-3940</v>
      </c>
      <c r="D72" s="53">
        <f>SUM(D77+D82)</f>
        <v>49740</v>
      </c>
      <c r="E72" s="53">
        <f t="shared" si="1"/>
        <v>92.6602086438152</v>
      </c>
    </row>
    <row r="73" spans="1:5" ht="12">
      <c r="A73" s="33" t="s">
        <v>88</v>
      </c>
      <c r="B73" s="47">
        <v>2500</v>
      </c>
      <c r="C73" s="47">
        <v>-2500</v>
      </c>
      <c r="D73" s="47">
        <v>0</v>
      </c>
      <c r="E73" s="48">
        <f t="shared" si="1"/>
        <v>0</v>
      </c>
    </row>
    <row r="74" spans="1:5" ht="12">
      <c r="A74" s="33" t="s">
        <v>49</v>
      </c>
      <c r="B74" s="47">
        <v>15800</v>
      </c>
      <c r="C74" s="47">
        <v>0</v>
      </c>
      <c r="D74" s="47">
        <v>15800</v>
      </c>
      <c r="E74" s="48">
        <f t="shared" si="1"/>
        <v>100</v>
      </c>
    </row>
    <row r="75" spans="1:5" ht="12">
      <c r="A75" s="33" t="s">
        <v>50</v>
      </c>
      <c r="B75" s="47">
        <v>10000</v>
      </c>
      <c r="C75" s="47">
        <v>0</v>
      </c>
      <c r="D75" s="47">
        <v>10000</v>
      </c>
      <c r="E75" s="48">
        <f t="shared" si="1"/>
        <v>100</v>
      </c>
    </row>
    <row r="76" spans="1:5" ht="12">
      <c r="A76" s="33" t="s">
        <v>52</v>
      </c>
      <c r="B76" s="47">
        <v>12580</v>
      </c>
      <c r="C76" s="47">
        <v>0</v>
      </c>
      <c r="D76" s="47">
        <v>12580</v>
      </c>
      <c r="E76" s="48">
        <f t="shared" si="1"/>
        <v>100</v>
      </c>
    </row>
    <row r="77" spans="1:5" ht="12">
      <c r="A77" s="49" t="s">
        <v>57</v>
      </c>
      <c r="B77" s="50">
        <f>SUM(B73:B76)</f>
        <v>40880</v>
      </c>
      <c r="C77" s="50">
        <f>SUM(C73:C76)</f>
        <v>-2500</v>
      </c>
      <c r="D77" s="50">
        <f>SUM(D73:D76)</f>
        <v>38380</v>
      </c>
      <c r="E77" s="50">
        <f t="shared" si="1"/>
        <v>93.88454011741683</v>
      </c>
    </row>
    <row r="78" spans="1:5" ht="24.75">
      <c r="A78" s="51" t="s">
        <v>89</v>
      </c>
      <c r="B78" s="47">
        <v>2500</v>
      </c>
      <c r="C78" s="47">
        <v>-1050</v>
      </c>
      <c r="D78" s="47">
        <v>1450</v>
      </c>
      <c r="E78" s="48">
        <f t="shared" si="1"/>
        <v>57.99999999999999</v>
      </c>
    </row>
    <row r="79" spans="1:5" ht="12">
      <c r="A79" s="33" t="s">
        <v>63</v>
      </c>
      <c r="B79" s="47">
        <v>1000</v>
      </c>
      <c r="C79" s="47">
        <v>0</v>
      </c>
      <c r="D79" s="47">
        <v>1000</v>
      </c>
      <c r="E79" s="48">
        <f t="shared" si="1"/>
        <v>100</v>
      </c>
    </row>
    <row r="80" spans="1:5" ht="12">
      <c r="A80" s="33" t="s">
        <v>64</v>
      </c>
      <c r="B80" s="47">
        <v>8100</v>
      </c>
      <c r="C80" s="47">
        <v>0</v>
      </c>
      <c r="D80" s="47">
        <v>8100</v>
      </c>
      <c r="E80" s="48">
        <f t="shared" si="1"/>
        <v>100</v>
      </c>
    </row>
    <row r="81" spans="1:5" ht="12">
      <c r="A81" s="33" t="s">
        <v>90</v>
      </c>
      <c r="B81" s="47">
        <v>1200</v>
      </c>
      <c r="C81" s="47">
        <v>-390</v>
      </c>
      <c r="D81" s="47">
        <v>810</v>
      </c>
      <c r="E81" s="48">
        <f t="shared" si="1"/>
        <v>67.5</v>
      </c>
    </row>
    <row r="82" spans="1:5" ht="12">
      <c r="A82" s="49" t="s">
        <v>73</v>
      </c>
      <c r="B82" s="50">
        <f>SUM(B78:B81)</f>
        <v>12800</v>
      </c>
      <c r="C82" s="50">
        <f>SUM(C78:C81)</f>
        <v>-1440</v>
      </c>
      <c r="D82" s="50">
        <f>SUM(D78:D81)</f>
        <v>11360</v>
      </c>
      <c r="E82" s="50">
        <f t="shared" si="1"/>
        <v>88.75</v>
      </c>
    </row>
    <row r="83" spans="1:5" ht="24.75">
      <c r="A83" s="38" t="s">
        <v>22</v>
      </c>
      <c r="B83" s="53">
        <f>SUM(B85+B89+B91)</f>
        <v>5661</v>
      </c>
      <c r="C83" s="53">
        <f>SUM(C85+C89+C91)</f>
        <v>3147.87</v>
      </c>
      <c r="D83" s="53">
        <f>SUM(D85+D89+D91)</f>
        <v>8808.869999999999</v>
      </c>
      <c r="E83" s="53">
        <f t="shared" si="1"/>
        <v>155.60625331213564</v>
      </c>
    </row>
    <row r="84" spans="1:5" ht="12">
      <c r="A84" s="33" t="s">
        <v>42</v>
      </c>
      <c r="B84" s="47">
        <v>0</v>
      </c>
      <c r="C84" s="47">
        <v>0</v>
      </c>
      <c r="D84" s="47">
        <v>0</v>
      </c>
      <c r="E84" s="48" t="e">
        <f t="shared" si="1"/>
        <v>#DIV/0!</v>
      </c>
    </row>
    <row r="85" spans="1:5" ht="12">
      <c r="A85" s="49" t="s">
        <v>44</v>
      </c>
      <c r="B85" s="50">
        <f>SUM(B84)</f>
        <v>0</v>
      </c>
      <c r="C85" s="50">
        <f>SUM(C84)</f>
        <v>0</v>
      </c>
      <c r="D85" s="50">
        <f>SUM(D84)</f>
        <v>0</v>
      </c>
      <c r="E85" s="50" t="e">
        <f t="shared" si="1"/>
        <v>#DIV/0!</v>
      </c>
    </row>
    <row r="86" spans="1:5" ht="12">
      <c r="A86" s="33" t="s">
        <v>45</v>
      </c>
      <c r="B86" s="47">
        <v>3050</v>
      </c>
      <c r="C86" s="47">
        <v>-2050</v>
      </c>
      <c r="D86" s="47">
        <v>1000</v>
      </c>
      <c r="E86" s="48">
        <f aca="true" t="shared" si="2" ref="E86:E124">SUM(D86/B86*100)</f>
        <v>32.78688524590164</v>
      </c>
    </row>
    <row r="87" spans="1:5" ht="12">
      <c r="A87" s="33" t="s">
        <v>55</v>
      </c>
      <c r="B87" s="47">
        <v>2611</v>
      </c>
      <c r="C87" s="47">
        <v>2601</v>
      </c>
      <c r="D87" s="47">
        <v>5212</v>
      </c>
      <c r="E87" s="48">
        <f t="shared" si="2"/>
        <v>199.61700497893526</v>
      </c>
    </row>
    <row r="88" spans="1:7" ht="12">
      <c r="A88" s="125" t="s">
        <v>55</v>
      </c>
      <c r="B88" s="126"/>
      <c r="C88" s="126">
        <v>1596.87</v>
      </c>
      <c r="D88" s="126">
        <v>1596.87</v>
      </c>
      <c r="E88" s="126"/>
      <c r="F88" s="125" t="s">
        <v>204</v>
      </c>
      <c r="G88" s="125"/>
    </row>
    <row r="89" spans="1:5" ht="12">
      <c r="A89" s="49" t="s">
        <v>57</v>
      </c>
      <c r="B89" s="50">
        <f>SUM(B86:B88)</f>
        <v>5661</v>
      </c>
      <c r="C89" s="50">
        <f>SUM(C86:C88)</f>
        <v>2147.87</v>
      </c>
      <c r="D89" s="50">
        <f>SUM(D86:D88)</f>
        <v>7808.87</v>
      </c>
      <c r="E89" s="50">
        <f t="shared" si="2"/>
        <v>137.9415297650592</v>
      </c>
    </row>
    <row r="90" spans="1:5" ht="12">
      <c r="A90" s="60" t="s">
        <v>62</v>
      </c>
      <c r="B90" s="117">
        <v>0</v>
      </c>
      <c r="C90" s="117">
        <v>1000</v>
      </c>
      <c r="D90" s="117">
        <v>1000</v>
      </c>
      <c r="E90" s="117" t="e">
        <f t="shared" si="2"/>
        <v>#DIV/0!</v>
      </c>
    </row>
    <row r="91" spans="1:5" ht="12">
      <c r="A91" s="49" t="s">
        <v>73</v>
      </c>
      <c r="B91" s="50">
        <f>SUM(B90:B90)</f>
        <v>0</v>
      </c>
      <c r="C91" s="50">
        <f>SUM(C90:C90)</f>
        <v>1000</v>
      </c>
      <c r="D91" s="50">
        <f>SUM(D90:D90)</f>
        <v>1000</v>
      </c>
      <c r="E91" s="50" t="e">
        <f t="shared" si="2"/>
        <v>#DIV/0!</v>
      </c>
    </row>
    <row r="92" spans="1:5" ht="24.75">
      <c r="A92" s="38" t="s">
        <v>121</v>
      </c>
      <c r="B92" s="53">
        <f>SUM(B95+B102+B106+B110)</f>
        <v>279030.63</v>
      </c>
      <c r="C92" s="53">
        <f>SUM(C95+C102+C106+C110)</f>
        <v>-40330.63</v>
      </c>
      <c r="D92" s="53">
        <f>SUM(D95+D102+D106+D110)</f>
        <v>238700</v>
      </c>
      <c r="E92" s="53">
        <f t="shared" si="2"/>
        <v>85.54616387455384</v>
      </c>
    </row>
    <row r="93" spans="1:5" ht="12">
      <c r="A93" s="33" t="s">
        <v>39</v>
      </c>
      <c r="B93" s="47">
        <v>85</v>
      </c>
      <c r="C93" s="47">
        <v>-85</v>
      </c>
      <c r="D93" s="47">
        <v>0</v>
      </c>
      <c r="E93" s="48">
        <f t="shared" si="2"/>
        <v>0</v>
      </c>
    </row>
    <row r="94" spans="1:5" ht="12">
      <c r="A94" s="33" t="s">
        <v>41</v>
      </c>
      <c r="B94" s="47">
        <v>308.32</v>
      </c>
      <c r="C94" s="47">
        <v>-308.32</v>
      </c>
      <c r="D94" s="47">
        <v>0</v>
      </c>
      <c r="E94" s="48">
        <f t="shared" si="2"/>
        <v>0</v>
      </c>
    </row>
    <row r="95" spans="1:5" ht="12">
      <c r="A95" s="49" t="s">
        <v>44</v>
      </c>
      <c r="B95" s="50">
        <f>SUM(B93:B94)</f>
        <v>393.32</v>
      </c>
      <c r="C95" s="50">
        <f>SUM(C93:C94)</f>
        <v>-393.32</v>
      </c>
      <c r="D95" s="50">
        <f>SUM(D93:D94)</f>
        <v>0</v>
      </c>
      <c r="E95" s="50">
        <f t="shared" si="2"/>
        <v>0</v>
      </c>
    </row>
    <row r="96" spans="1:5" ht="12">
      <c r="A96" s="33" t="s">
        <v>45</v>
      </c>
      <c r="B96" s="47">
        <v>0</v>
      </c>
      <c r="C96" s="47">
        <v>0</v>
      </c>
      <c r="D96" s="47">
        <v>0</v>
      </c>
      <c r="E96" s="48" t="e">
        <f t="shared" si="2"/>
        <v>#DIV/0!</v>
      </c>
    </row>
    <row r="97" spans="1:5" ht="12">
      <c r="A97" s="33" t="s">
        <v>47</v>
      </c>
      <c r="B97" s="47">
        <v>6200</v>
      </c>
      <c r="C97" s="47">
        <v>-1200</v>
      </c>
      <c r="D97" s="47">
        <v>5000</v>
      </c>
      <c r="E97" s="48">
        <f t="shared" si="2"/>
        <v>80.64516129032258</v>
      </c>
    </row>
    <row r="98" spans="1:5" ht="12">
      <c r="A98" s="33" t="s">
        <v>48</v>
      </c>
      <c r="B98" s="47">
        <v>3000</v>
      </c>
      <c r="C98" s="47">
        <v>-1000</v>
      </c>
      <c r="D98" s="47">
        <v>2000</v>
      </c>
      <c r="E98" s="48">
        <f t="shared" si="2"/>
        <v>66.66666666666666</v>
      </c>
    </row>
    <row r="99" spans="1:5" ht="12">
      <c r="A99" s="33" t="s">
        <v>91</v>
      </c>
      <c r="B99" s="47">
        <v>233330</v>
      </c>
      <c r="C99" s="47">
        <v>-26330</v>
      </c>
      <c r="D99" s="47">
        <v>207000</v>
      </c>
      <c r="E99" s="48">
        <f t="shared" si="2"/>
        <v>88.7155530793297</v>
      </c>
    </row>
    <row r="100" spans="1:5" ht="12">
      <c r="A100" s="33" t="s">
        <v>55</v>
      </c>
      <c r="B100" s="47">
        <v>9407.31</v>
      </c>
      <c r="C100" s="47">
        <v>-9407.31</v>
      </c>
      <c r="D100" s="47">
        <v>0</v>
      </c>
      <c r="E100" s="48">
        <f t="shared" si="2"/>
        <v>0</v>
      </c>
    </row>
    <row r="101" spans="1:5" ht="12">
      <c r="A101" s="33" t="s">
        <v>56</v>
      </c>
      <c r="B101" s="47">
        <v>1000</v>
      </c>
      <c r="C101" s="47">
        <v>0</v>
      </c>
      <c r="D101" s="47">
        <v>1000</v>
      </c>
      <c r="E101" s="48">
        <f t="shared" si="2"/>
        <v>100</v>
      </c>
    </row>
    <row r="102" spans="1:5" ht="12">
      <c r="A102" s="49" t="s">
        <v>57</v>
      </c>
      <c r="B102" s="50">
        <f>SUM(B96:B101)</f>
        <v>252937.31</v>
      </c>
      <c r="C102" s="50">
        <f>SUM(C96:C101)</f>
        <v>-37937.31</v>
      </c>
      <c r="D102" s="50">
        <f>SUM(D96:D101)</f>
        <v>215000</v>
      </c>
      <c r="E102" s="50">
        <f t="shared" si="2"/>
        <v>85.00129933381515</v>
      </c>
    </row>
    <row r="103" spans="1:5" ht="12">
      <c r="A103" s="33" t="s">
        <v>68</v>
      </c>
      <c r="B103" s="47">
        <v>1800</v>
      </c>
      <c r="C103" s="47">
        <v>400</v>
      </c>
      <c r="D103" s="47">
        <v>2200</v>
      </c>
      <c r="E103" s="48">
        <f t="shared" si="2"/>
        <v>122.22222222222223</v>
      </c>
    </row>
    <row r="104" spans="1:5" ht="12">
      <c r="A104" s="33" t="s">
        <v>69</v>
      </c>
      <c r="B104" s="47">
        <v>8000</v>
      </c>
      <c r="C104" s="47">
        <v>0</v>
      </c>
      <c r="D104" s="47">
        <v>8000</v>
      </c>
      <c r="E104" s="48">
        <f t="shared" si="2"/>
        <v>100</v>
      </c>
    </row>
    <row r="105" spans="1:5" ht="12">
      <c r="A105" s="33" t="s">
        <v>71</v>
      </c>
      <c r="B105" s="47">
        <v>5800</v>
      </c>
      <c r="C105" s="47">
        <v>1700</v>
      </c>
      <c r="D105" s="47">
        <v>7500</v>
      </c>
      <c r="E105" s="48">
        <f t="shared" si="2"/>
        <v>129.31034482758622</v>
      </c>
    </row>
    <row r="106" spans="1:5" ht="12">
      <c r="A106" s="49" t="s">
        <v>73</v>
      </c>
      <c r="B106" s="50">
        <f>SUM(B103:B105)</f>
        <v>15600</v>
      </c>
      <c r="C106" s="50">
        <f>SUM(C103:C105)</f>
        <v>2100</v>
      </c>
      <c r="D106" s="50">
        <f>SUM(D103:D105)</f>
        <v>17700</v>
      </c>
      <c r="E106" s="50">
        <f t="shared" si="2"/>
        <v>113.46153846153845</v>
      </c>
    </row>
    <row r="107" spans="1:5" ht="12">
      <c r="A107" s="33" t="s">
        <v>75</v>
      </c>
      <c r="B107" s="47">
        <v>100</v>
      </c>
      <c r="C107" s="47">
        <v>-100</v>
      </c>
      <c r="D107" s="47">
        <v>0</v>
      </c>
      <c r="E107" s="48">
        <f t="shared" si="2"/>
        <v>0</v>
      </c>
    </row>
    <row r="108" spans="1:5" ht="12">
      <c r="A108" s="33" t="s">
        <v>92</v>
      </c>
      <c r="B108" s="47">
        <v>0</v>
      </c>
      <c r="C108" s="47">
        <v>0</v>
      </c>
      <c r="D108" s="47">
        <v>0</v>
      </c>
      <c r="E108" s="48" t="e">
        <f t="shared" si="2"/>
        <v>#DIV/0!</v>
      </c>
    </row>
    <row r="109" spans="1:5" ht="12">
      <c r="A109" s="62" t="s">
        <v>76</v>
      </c>
      <c r="B109" s="47">
        <v>10000</v>
      </c>
      <c r="C109" s="47">
        <v>-4000</v>
      </c>
      <c r="D109" s="47">
        <v>6000</v>
      </c>
      <c r="E109" s="48">
        <f t="shared" si="2"/>
        <v>60</v>
      </c>
    </row>
    <row r="110" spans="1:5" ht="12">
      <c r="A110" s="49" t="s">
        <v>77</v>
      </c>
      <c r="B110" s="50">
        <f>SUM(B107:B109)</f>
        <v>10100</v>
      </c>
      <c r="C110" s="50">
        <f>SUM(C107:C109)</f>
        <v>-4100</v>
      </c>
      <c r="D110" s="50">
        <f>SUM(D107:D109)</f>
        <v>6000</v>
      </c>
      <c r="E110" s="50">
        <f t="shared" si="2"/>
        <v>59.4059405940594</v>
      </c>
    </row>
    <row r="111" spans="1:5" ht="12">
      <c r="A111" s="57" t="s">
        <v>164</v>
      </c>
      <c r="B111" s="53">
        <f>SUM(B113)</f>
        <v>0</v>
      </c>
      <c r="C111" s="53">
        <f>SUM(C113)</f>
        <v>0</v>
      </c>
      <c r="D111" s="53">
        <f>SUM(D113)</f>
        <v>0</v>
      </c>
      <c r="E111" s="53" t="e">
        <f>SUM(E113)</f>
        <v>#DIV/0!</v>
      </c>
    </row>
    <row r="112" spans="1:5" ht="12">
      <c r="A112" s="33" t="s">
        <v>93</v>
      </c>
      <c r="B112" s="47">
        <v>0</v>
      </c>
      <c r="C112" s="47">
        <v>0</v>
      </c>
      <c r="D112" s="47">
        <v>0</v>
      </c>
      <c r="E112" s="48" t="e">
        <f t="shared" si="2"/>
        <v>#DIV/0!</v>
      </c>
    </row>
    <row r="113" spans="1:5" ht="12">
      <c r="A113" s="49" t="s">
        <v>85</v>
      </c>
      <c r="B113" s="50">
        <f>SUM(B112)</f>
        <v>0</v>
      </c>
      <c r="C113" s="50">
        <f>SUM(C112)</f>
        <v>0</v>
      </c>
      <c r="D113" s="50">
        <f>SUM(D112)</f>
        <v>0</v>
      </c>
      <c r="E113" s="50" t="e">
        <f t="shared" si="2"/>
        <v>#DIV/0!</v>
      </c>
    </row>
    <row r="114" spans="1:5" ht="24.75">
      <c r="A114" s="38" t="s">
        <v>122</v>
      </c>
      <c r="B114" s="53">
        <f>SUM(B116+B118+B120+B122+B125+B127+B129+B132+B134)</f>
        <v>162382.87</v>
      </c>
      <c r="C114" s="53">
        <f>SUM(C116+C118+C120+C122+C125+C127+C129+C132+C134)</f>
        <v>-42990.35999999999</v>
      </c>
      <c r="D114" s="53">
        <f>SUM(D116+D118+D120+D122+D125+D127+D129+D132+D134)</f>
        <v>119392.51000000001</v>
      </c>
      <c r="E114" s="53">
        <f>SUM(E120+E125+E127+E129+E132+E134)</f>
        <v>518.626447175666</v>
      </c>
    </row>
    <row r="115" spans="1:5" ht="12">
      <c r="A115" s="119" t="s">
        <v>97</v>
      </c>
      <c r="B115" s="117">
        <v>0</v>
      </c>
      <c r="C115" s="117">
        <v>2224.89</v>
      </c>
      <c r="D115" s="117">
        <v>2224.89</v>
      </c>
      <c r="E115" s="117">
        <f>SUM(E123+E126+E128+E130+E133+E135)</f>
        <v>343.42141695120284</v>
      </c>
    </row>
    <row r="116" spans="1:5" ht="12">
      <c r="A116" s="64" t="s">
        <v>98</v>
      </c>
      <c r="B116" s="59">
        <f>SUM(B115)</f>
        <v>0</v>
      </c>
      <c r="C116" s="59">
        <f>SUM(C115)</f>
        <v>2224.89</v>
      </c>
      <c r="D116" s="59">
        <f>SUM(D115)</f>
        <v>2224.89</v>
      </c>
      <c r="E116" s="50">
        <f>SUM(E125+E127+E129+E132+E134+E136)</f>
        <v>605.0461836178696</v>
      </c>
    </row>
    <row r="117" spans="1:5" ht="12">
      <c r="A117" s="119" t="s">
        <v>189</v>
      </c>
      <c r="B117" s="117">
        <v>0</v>
      </c>
      <c r="C117" s="117">
        <v>367.11</v>
      </c>
      <c r="D117" s="117">
        <v>367.11</v>
      </c>
      <c r="E117" s="117">
        <f>SUM(E126+E128+E130+E133+E135+E137)</f>
        <v>387.3744867267397</v>
      </c>
    </row>
    <row r="118" spans="1:5" ht="12">
      <c r="A118" s="64" t="s">
        <v>107</v>
      </c>
      <c r="B118" s="59">
        <f>SUM(B117)</f>
        <v>0</v>
      </c>
      <c r="C118" s="59">
        <f>SUM(C117)</f>
        <v>367.11</v>
      </c>
      <c r="D118" s="59">
        <f>SUM(D117)</f>
        <v>367.11</v>
      </c>
      <c r="E118" s="50">
        <f>SUM(E127+E129+E132+E134+E136+E138)</f>
        <v>448.0692534532652</v>
      </c>
    </row>
    <row r="119" spans="1:5" ht="12">
      <c r="A119" t="s">
        <v>39</v>
      </c>
      <c r="B119" s="47">
        <v>408</v>
      </c>
      <c r="C119" s="47">
        <v>-408</v>
      </c>
      <c r="D119" s="47">
        <v>0</v>
      </c>
      <c r="E119" s="48">
        <f t="shared" si="2"/>
        <v>0</v>
      </c>
    </row>
    <row r="120" spans="1:5" ht="12">
      <c r="A120" s="58" t="s">
        <v>44</v>
      </c>
      <c r="B120" s="59">
        <f>SUM(B119)</f>
        <v>408</v>
      </c>
      <c r="C120" s="59">
        <f>SUM(C119)</f>
        <v>-408</v>
      </c>
      <c r="D120" s="59">
        <f>SUM(D119)</f>
        <v>0</v>
      </c>
      <c r="E120" s="59">
        <f>SUM(D120/B120*100)</f>
        <v>0</v>
      </c>
    </row>
    <row r="121" spans="1:5" ht="12">
      <c r="A121" s="60" t="s">
        <v>91</v>
      </c>
      <c r="B121" s="117">
        <v>0</v>
      </c>
      <c r="C121" s="117">
        <v>1400</v>
      </c>
      <c r="D121" s="117">
        <v>1400</v>
      </c>
      <c r="E121" s="117" t="e">
        <f>SUM(D121/B121*100)</f>
        <v>#DIV/0!</v>
      </c>
    </row>
    <row r="122" spans="1:5" ht="12">
      <c r="A122" s="120" t="s">
        <v>57</v>
      </c>
      <c r="B122" s="59">
        <f>SUM(B121)</f>
        <v>0</v>
      </c>
      <c r="C122" s="59">
        <f>SUM(C121)</f>
        <v>1400</v>
      </c>
      <c r="D122" s="59">
        <f>SUM(D121)</f>
        <v>1400</v>
      </c>
      <c r="E122" s="59" t="e">
        <f>SUM(D122/B122*100)</f>
        <v>#DIV/0!</v>
      </c>
    </row>
    <row r="123" spans="1:5" ht="12">
      <c r="A123" t="s">
        <v>55</v>
      </c>
      <c r="B123" s="47">
        <v>15000</v>
      </c>
      <c r="C123" s="47">
        <v>-8630</v>
      </c>
      <c r="D123" s="47">
        <v>6370</v>
      </c>
      <c r="E123" s="48">
        <f t="shared" si="2"/>
        <v>42.46666666666667</v>
      </c>
    </row>
    <row r="124" spans="1:7" ht="12">
      <c r="A124" s="129" t="s">
        <v>55</v>
      </c>
      <c r="B124" s="126"/>
      <c r="C124" s="126">
        <v>20636.41</v>
      </c>
      <c r="D124" s="126">
        <v>20636.41</v>
      </c>
      <c r="E124" s="126" t="e">
        <f t="shared" si="2"/>
        <v>#DIV/0!</v>
      </c>
      <c r="F124" s="125" t="s">
        <v>204</v>
      </c>
      <c r="G124" s="125"/>
    </row>
    <row r="125" spans="1:5" ht="12">
      <c r="A125" s="58" t="s">
        <v>57</v>
      </c>
      <c r="B125" s="50">
        <f>SUM(B123:B124)</f>
        <v>15000</v>
      </c>
      <c r="C125" s="50">
        <f>SUM(C123:C124)</f>
        <v>12006.41</v>
      </c>
      <c r="D125" s="50">
        <f>SUM(D123:D124)</f>
        <v>27006.41</v>
      </c>
      <c r="E125" s="50">
        <f aca="true" t="shared" si="3" ref="E125:E197">SUM(D125/B125*100)</f>
        <v>180.04273333333333</v>
      </c>
    </row>
    <row r="126" spans="1:5" ht="12">
      <c r="A126" t="s">
        <v>94</v>
      </c>
      <c r="B126" s="47">
        <v>42000</v>
      </c>
      <c r="C126" s="47">
        <v>-25200</v>
      </c>
      <c r="D126" s="47">
        <v>16800</v>
      </c>
      <c r="E126" s="48">
        <f t="shared" si="3"/>
        <v>40</v>
      </c>
    </row>
    <row r="127" spans="1:5" ht="12">
      <c r="A127" s="58" t="s">
        <v>73</v>
      </c>
      <c r="B127" s="59">
        <f>SUM(B126)</f>
        <v>42000</v>
      </c>
      <c r="C127" s="59">
        <f>SUM(C126)</f>
        <v>-25200</v>
      </c>
      <c r="D127" s="59">
        <f>SUM(D126)</f>
        <v>16800</v>
      </c>
      <c r="E127" s="59">
        <f t="shared" si="3"/>
        <v>40</v>
      </c>
    </row>
    <row r="128" spans="1:5" ht="12">
      <c r="A128" t="s">
        <v>95</v>
      </c>
      <c r="B128" s="47">
        <v>7704.6</v>
      </c>
      <c r="C128" s="47">
        <v>-6169.05</v>
      </c>
      <c r="D128" s="47">
        <v>1535.55</v>
      </c>
      <c r="E128" s="48">
        <f t="shared" si="3"/>
        <v>19.93030137839732</v>
      </c>
    </row>
    <row r="129" spans="1:5" ht="12">
      <c r="A129" s="58" t="s">
        <v>96</v>
      </c>
      <c r="B129" s="59">
        <f>SUM(B128)</f>
        <v>7704.6</v>
      </c>
      <c r="C129" s="59">
        <f>SUM(C128)</f>
        <v>-6169.05</v>
      </c>
      <c r="D129" s="59">
        <f>SUM(D128)</f>
        <v>1535.55</v>
      </c>
      <c r="E129" s="59">
        <f t="shared" si="3"/>
        <v>19.93030137839732</v>
      </c>
    </row>
    <row r="130" spans="1:5" ht="12">
      <c r="A130" t="s">
        <v>76</v>
      </c>
      <c r="B130" s="47">
        <v>10000</v>
      </c>
      <c r="C130" s="47">
        <v>0</v>
      </c>
      <c r="D130" s="47">
        <v>10000</v>
      </c>
      <c r="E130" s="48">
        <f t="shared" si="3"/>
        <v>100</v>
      </c>
    </row>
    <row r="131" spans="1:7" ht="12">
      <c r="A131" s="128" t="s">
        <v>76</v>
      </c>
      <c r="B131" s="126"/>
      <c r="C131" s="126">
        <v>12404.87</v>
      </c>
      <c r="D131" s="126">
        <v>12404.87</v>
      </c>
      <c r="E131" s="130" t="e">
        <f t="shared" si="3"/>
        <v>#DIV/0!</v>
      </c>
      <c r="F131" s="125" t="s">
        <v>204</v>
      </c>
      <c r="G131" s="125"/>
    </row>
    <row r="132" spans="1:5" ht="12">
      <c r="A132" s="58" t="s">
        <v>77</v>
      </c>
      <c r="B132" s="59">
        <f>SUM(B130:B131)</f>
        <v>10000</v>
      </c>
      <c r="C132" s="59">
        <f>SUM(C130:C131)</f>
        <v>12404.87</v>
      </c>
      <c r="D132" s="59">
        <f>SUM(D130:D131)</f>
        <v>22404.870000000003</v>
      </c>
      <c r="E132" s="59">
        <f t="shared" si="3"/>
        <v>224.04870000000003</v>
      </c>
    </row>
    <row r="133" spans="1:5" ht="12">
      <c r="A133" s="101" t="s">
        <v>165</v>
      </c>
      <c r="B133" s="66">
        <v>87270.27</v>
      </c>
      <c r="C133" s="66">
        <v>-34616.59</v>
      </c>
      <c r="D133" s="66">
        <v>47653.68</v>
      </c>
      <c r="E133" s="66">
        <f t="shared" si="3"/>
        <v>54.604712463935314</v>
      </c>
    </row>
    <row r="134" spans="1:5" ht="24.75">
      <c r="A134" s="102" t="s">
        <v>163</v>
      </c>
      <c r="B134" s="50">
        <f>SUM(B133)</f>
        <v>87270.27</v>
      </c>
      <c r="C134" s="50">
        <v>-39616.59</v>
      </c>
      <c r="D134" s="50">
        <f>SUM(D133)</f>
        <v>47653.68</v>
      </c>
      <c r="E134" s="50">
        <f t="shared" si="3"/>
        <v>54.604712463935314</v>
      </c>
    </row>
    <row r="135" spans="1:5" ht="12">
      <c r="A135" s="103" t="s">
        <v>166</v>
      </c>
      <c r="B135" s="53">
        <f>SUM(B137)</f>
        <v>128321</v>
      </c>
      <c r="C135" s="53">
        <f>SUM(C137)</f>
        <v>-17426.33</v>
      </c>
      <c r="D135" s="53">
        <f>SUM(D137)</f>
        <v>110894.67</v>
      </c>
      <c r="E135" s="53">
        <f>SUM(E137)</f>
        <v>86.41973644220353</v>
      </c>
    </row>
    <row r="136" spans="1:5" ht="12">
      <c r="A136" s="65" t="s">
        <v>162</v>
      </c>
      <c r="B136" s="66">
        <v>128321</v>
      </c>
      <c r="C136" s="66">
        <v>-17426.33</v>
      </c>
      <c r="D136" s="66">
        <v>110894.67</v>
      </c>
      <c r="E136" s="66">
        <f t="shared" si="3"/>
        <v>86.41973644220353</v>
      </c>
    </row>
    <row r="137" spans="1:5" ht="12">
      <c r="A137" s="67" t="s">
        <v>87</v>
      </c>
      <c r="B137" s="50">
        <f>SUM(B136)</f>
        <v>128321</v>
      </c>
      <c r="C137" s="50">
        <f>SUM(C136)</f>
        <v>-17426.33</v>
      </c>
      <c r="D137" s="50">
        <f>SUM(D136)</f>
        <v>110894.67</v>
      </c>
      <c r="E137" s="59">
        <f t="shared" si="3"/>
        <v>86.41973644220353</v>
      </c>
    </row>
    <row r="138" spans="1:5" ht="12">
      <c r="A138" s="57" t="s">
        <v>33</v>
      </c>
      <c r="B138" s="61">
        <f>SUM(B141+B143+B145)</f>
        <v>17294</v>
      </c>
      <c r="C138" s="61">
        <f>SUM(C141+C143+C145)</f>
        <v>-13305</v>
      </c>
      <c r="D138" s="61">
        <f>SUM(D141+D143+D145)</f>
        <v>3989</v>
      </c>
      <c r="E138" s="61">
        <f t="shared" si="3"/>
        <v>23.065803168729037</v>
      </c>
    </row>
    <row r="139" spans="1:5" ht="12">
      <c r="A139" s="60" t="s">
        <v>39</v>
      </c>
      <c r="B139" s="47">
        <v>11390</v>
      </c>
      <c r="C139" s="47">
        <v>-11390</v>
      </c>
      <c r="D139" s="47">
        <v>0</v>
      </c>
      <c r="E139" s="48">
        <f t="shared" si="3"/>
        <v>0</v>
      </c>
    </row>
    <row r="140" spans="1:6" ht="12">
      <c r="A140" s="128" t="s">
        <v>39</v>
      </c>
      <c r="B140" s="126">
        <v>0</v>
      </c>
      <c r="C140" s="126">
        <v>353</v>
      </c>
      <c r="D140" s="126">
        <v>353</v>
      </c>
      <c r="E140" s="126" t="e">
        <f t="shared" si="3"/>
        <v>#DIV/0!</v>
      </c>
      <c r="F140" s="125" t="s">
        <v>204</v>
      </c>
    </row>
    <row r="141" spans="1:5" ht="12">
      <c r="A141" s="58" t="s">
        <v>44</v>
      </c>
      <c r="B141" s="59">
        <f>SUM(B139:B140)</f>
        <v>11390</v>
      </c>
      <c r="C141" s="59">
        <f>SUM(C139:C140)</f>
        <v>-11037</v>
      </c>
      <c r="D141" s="59">
        <f>SUM(D139:D140)</f>
        <v>353</v>
      </c>
      <c r="E141" s="59">
        <f t="shared" si="3"/>
        <v>3.099209833187006</v>
      </c>
    </row>
    <row r="142" spans="1:5" ht="12">
      <c r="A142" t="s">
        <v>55</v>
      </c>
      <c r="B142" s="47">
        <v>3528</v>
      </c>
      <c r="C142" s="47">
        <v>108</v>
      </c>
      <c r="D142" s="47">
        <v>3636</v>
      </c>
      <c r="E142" s="48">
        <f t="shared" si="3"/>
        <v>103.0612244897959</v>
      </c>
    </row>
    <row r="143" spans="1:5" ht="12">
      <c r="A143" s="58" t="s">
        <v>57</v>
      </c>
      <c r="B143" s="59">
        <f>SUM(B142:B142)</f>
        <v>3528</v>
      </c>
      <c r="C143" s="59">
        <f>SUM(C142:C142)</f>
        <v>108</v>
      </c>
      <c r="D143" s="59">
        <f>SUM(D142:D142)</f>
        <v>3636</v>
      </c>
      <c r="E143" s="59">
        <f t="shared" si="3"/>
        <v>103.0612244897959</v>
      </c>
    </row>
    <row r="144" spans="1:5" ht="12">
      <c r="A144" t="s">
        <v>76</v>
      </c>
      <c r="B144" s="47">
        <v>2376</v>
      </c>
      <c r="C144" s="47">
        <v>-2376</v>
      </c>
      <c r="D144" s="47">
        <v>0</v>
      </c>
      <c r="E144" s="48">
        <f t="shared" si="3"/>
        <v>0</v>
      </c>
    </row>
    <row r="145" spans="1:5" ht="12">
      <c r="A145" s="58" t="s">
        <v>77</v>
      </c>
      <c r="B145" s="59">
        <f>SUM(B144)</f>
        <v>2376</v>
      </c>
      <c r="C145" s="59">
        <f>SUM(C144)</f>
        <v>-2376</v>
      </c>
      <c r="D145" s="59">
        <f>SUM(D144)</f>
        <v>0</v>
      </c>
      <c r="E145" s="59">
        <f t="shared" si="3"/>
        <v>0</v>
      </c>
    </row>
    <row r="146" spans="1:5" ht="12">
      <c r="A146" s="57" t="s">
        <v>112</v>
      </c>
      <c r="B146" s="61">
        <f>SUM(B148+B155+B157+B159+B161)</f>
        <v>6601936.149999999</v>
      </c>
      <c r="C146" s="61">
        <f>SUM(C148+C155+C157+C159+C161)</f>
        <v>436613.85000000003</v>
      </c>
      <c r="D146" s="61">
        <f>SUM(D148+D155+D157+D159+D161)</f>
        <v>7038550</v>
      </c>
      <c r="E146" s="61">
        <f t="shared" si="3"/>
        <v>106.6134212764236</v>
      </c>
    </row>
    <row r="147" spans="1:5" ht="12">
      <c r="A147" t="s">
        <v>97</v>
      </c>
      <c r="B147" s="47">
        <v>5247303.31</v>
      </c>
      <c r="C147" s="47">
        <v>367696.69</v>
      </c>
      <c r="D147" s="47">
        <v>5615000</v>
      </c>
      <c r="E147" s="48">
        <f t="shared" si="3"/>
        <v>107.00734583608434</v>
      </c>
    </row>
    <row r="148" spans="1:5" ht="12">
      <c r="A148" s="58" t="s">
        <v>98</v>
      </c>
      <c r="B148" s="59">
        <f>SUM(B147)</f>
        <v>5247303.31</v>
      </c>
      <c r="C148" s="59">
        <f>SUM(C147)</f>
        <v>367696.69</v>
      </c>
      <c r="D148" s="59">
        <f>SUM(D147)</f>
        <v>5615000</v>
      </c>
      <c r="E148" s="59">
        <f t="shared" si="3"/>
        <v>107.00734583608434</v>
      </c>
    </row>
    <row r="149" spans="1:5" ht="12">
      <c r="A149" t="s">
        <v>99</v>
      </c>
      <c r="B149" s="47">
        <v>29687.23</v>
      </c>
      <c r="C149" s="47">
        <v>1312.77</v>
      </c>
      <c r="D149" s="47">
        <v>31000</v>
      </c>
      <c r="E149" s="48">
        <f t="shared" si="3"/>
        <v>104.42200232221059</v>
      </c>
    </row>
    <row r="150" spans="1:5" ht="12">
      <c r="A150" t="s">
        <v>100</v>
      </c>
      <c r="B150" s="47">
        <v>21000</v>
      </c>
      <c r="C150" s="47">
        <v>0</v>
      </c>
      <c r="D150" s="47">
        <v>21000</v>
      </c>
      <c r="E150" s="48">
        <f t="shared" si="3"/>
        <v>100</v>
      </c>
    </row>
    <row r="151" spans="1:5" ht="12">
      <c r="A151" t="s">
        <v>101</v>
      </c>
      <c r="B151" s="47">
        <v>11305.49</v>
      </c>
      <c r="C151" s="47">
        <v>-11305.49</v>
      </c>
      <c r="D151" s="47">
        <v>0</v>
      </c>
      <c r="E151" s="48">
        <f t="shared" si="3"/>
        <v>0</v>
      </c>
    </row>
    <row r="152" spans="1:5" ht="12">
      <c r="A152" t="s">
        <v>102</v>
      </c>
      <c r="B152" s="47">
        <v>12267.88</v>
      </c>
      <c r="C152" s="47">
        <v>9732.12</v>
      </c>
      <c r="D152" s="47">
        <v>22000</v>
      </c>
      <c r="E152" s="48">
        <f t="shared" si="3"/>
        <v>179.330088002165</v>
      </c>
    </row>
    <row r="153" spans="1:5" ht="12">
      <c r="A153" t="s">
        <v>103</v>
      </c>
      <c r="B153" s="47">
        <v>62500</v>
      </c>
      <c r="C153" s="47">
        <v>19250</v>
      </c>
      <c r="D153" s="47">
        <v>81750</v>
      </c>
      <c r="E153" s="48">
        <f t="shared" si="3"/>
        <v>130.8</v>
      </c>
    </row>
    <row r="154" spans="1:5" ht="12">
      <c r="A154" t="s">
        <v>104</v>
      </c>
      <c r="B154" s="47">
        <v>62500</v>
      </c>
      <c r="C154" s="47">
        <v>27500</v>
      </c>
      <c r="D154" s="47">
        <v>90000</v>
      </c>
      <c r="E154" s="48">
        <f t="shared" si="3"/>
        <v>144</v>
      </c>
    </row>
    <row r="155" spans="1:5" ht="12">
      <c r="A155" s="58" t="s">
        <v>105</v>
      </c>
      <c r="B155" s="59">
        <f>SUM(B149:B154)</f>
        <v>199260.59999999998</v>
      </c>
      <c r="C155" s="59">
        <f>SUM(C149:C154)</f>
        <v>46489.4</v>
      </c>
      <c r="D155" s="59">
        <f>SUM(D149:D154)</f>
        <v>245750</v>
      </c>
      <c r="E155" s="59">
        <f t="shared" si="3"/>
        <v>123.33095453893044</v>
      </c>
    </row>
    <row r="156" spans="1:5" ht="12">
      <c r="A156" s="63" t="s">
        <v>106</v>
      </c>
      <c r="B156" s="47">
        <v>849115.36</v>
      </c>
      <c r="C156" s="47">
        <v>66884.64</v>
      </c>
      <c r="D156" s="47">
        <v>916000</v>
      </c>
      <c r="E156" s="48">
        <f t="shared" si="3"/>
        <v>107.8769791657049</v>
      </c>
    </row>
    <row r="157" spans="1:5" ht="12">
      <c r="A157" s="58" t="s">
        <v>107</v>
      </c>
      <c r="B157" s="59">
        <f>SUM(B156:B156)</f>
        <v>849115.36</v>
      </c>
      <c r="C157" s="59">
        <f>SUM(C156:C156)</f>
        <v>66884.64</v>
      </c>
      <c r="D157" s="59">
        <f>SUM(D156:D156)</f>
        <v>916000</v>
      </c>
      <c r="E157" s="59">
        <f t="shared" si="3"/>
        <v>107.8769791657049</v>
      </c>
    </row>
    <row r="158" spans="1:5" ht="12">
      <c r="A158" t="s">
        <v>108</v>
      </c>
      <c r="B158" s="47">
        <v>279443</v>
      </c>
      <c r="C158" s="47">
        <v>-39443</v>
      </c>
      <c r="D158" s="47">
        <v>240000</v>
      </c>
      <c r="E158" s="48">
        <f t="shared" si="3"/>
        <v>85.88513578797823</v>
      </c>
    </row>
    <row r="159" spans="1:5" ht="12">
      <c r="A159" s="58" t="s">
        <v>44</v>
      </c>
      <c r="B159" s="59">
        <f>SUM(B158)</f>
        <v>279443</v>
      </c>
      <c r="C159" s="59">
        <f>SUM(C158)</f>
        <v>-39443</v>
      </c>
      <c r="D159" s="59">
        <f>SUM(D158)</f>
        <v>240000</v>
      </c>
      <c r="E159" s="59">
        <f t="shared" si="3"/>
        <v>85.88513578797823</v>
      </c>
    </row>
    <row r="160" spans="1:5" ht="12">
      <c r="A160" t="s">
        <v>109</v>
      </c>
      <c r="B160" s="47">
        <v>26813.88</v>
      </c>
      <c r="C160" s="47">
        <v>-5013.88</v>
      </c>
      <c r="D160" s="47">
        <v>21800</v>
      </c>
      <c r="E160" s="48">
        <f t="shared" si="3"/>
        <v>81.30117685318201</v>
      </c>
    </row>
    <row r="161" spans="1:5" ht="12">
      <c r="A161" s="58" t="s">
        <v>77</v>
      </c>
      <c r="B161" s="59">
        <f>SUM(B160)</f>
        <v>26813.88</v>
      </c>
      <c r="C161" s="59">
        <f>SUM(C160)</f>
        <v>-5013.88</v>
      </c>
      <c r="D161" s="59">
        <f>SUM(D160)</f>
        <v>21800</v>
      </c>
      <c r="E161" s="59">
        <f t="shared" si="3"/>
        <v>81.30117685318201</v>
      </c>
    </row>
    <row r="162" spans="1:5" ht="12">
      <c r="A162" s="88" t="s">
        <v>146</v>
      </c>
      <c r="B162" s="86">
        <f>SUM(B163)</f>
        <v>0</v>
      </c>
      <c r="C162" s="86">
        <f>SUM(C163)</f>
        <v>0</v>
      </c>
      <c r="D162" s="86">
        <f>SUM(D163)</f>
        <v>0</v>
      </c>
      <c r="E162" s="86" t="e">
        <f t="shared" si="3"/>
        <v>#DIV/0!</v>
      </c>
    </row>
    <row r="163" spans="1:5" ht="24.75">
      <c r="A163" s="38" t="s">
        <v>123</v>
      </c>
      <c r="B163" s="61">
        <f>SUM(B165)</f>
        <v>0</v>
      </c>
      <c r="C163" s="61">
        <f>SUM(C165)</f>
        <v>0</v>
      </c>
      <c r="D163" s="61">
        <f>SUM(D165)</f>
        <v>0</v>
      </c>
      <c r="E163" s="61" t="e">
        <f t="shared" si="3"/>
        <v>#DIV/0!</v>
      </c>
    </row>
    <row r="164" spans="1:5" ht="12">
      <c r="A164" t="s">
        <v>86</v>
      </c>
      <c r="B164" s="47">
        <v>0</v>
      </c>
      <c r="C164" s="47">
        <v>0</v>
      </c>
      <c r="D164" s="47">
        <v>0</v>
      </c>
      <c r="E164" s="48" t="e">
        <f t="shared" si="3"/>
        <v>#DIV/0!</v>
      </c>
    </row>
    <row r="165" spans="1:5" ht="12">
      <c r="A165" s="64" t="s">
        <v>87</v>
      </c>
      <c r="B165" s="59">
        <f>SUM(B164)</f>
        <v>0</v>
      </c>
      <c r="C165" s="59">
        <f>SUM(C164)</f>
        <v>0</v>
      </c>
      <c r="D165" s="59">
        <f>SUM(D164)</f>
        <v>0</v>
      </c>
      <c r="E165" s="59" t="e">
        <f t="shared" si="3"/>
        <v>#DIV/0!</v>
      </c>
    </row>
    <row r="166" spans="1:5" ht="12">
      <c r="A166" s="89" t="s">
        <v>147</v>
      </c>
      <c r="B166" s="86">
        <f>SUM(B167)</f>
        <v>123869.03</v>
      </c>
      <c r="C166" s="86">
        <f>SUM(C167)</f>
        <v>9190.970000000001</v>
      </c>
      <c r="D166" s="86">
        <f>SUM(D167)</f>
        <v>132760</v>
      </c>
      <c r="E166" s="86">
        <f t="shared" si="3"/>
        <v>107.17771827227516</v>
      </c>
    </row>
    <row r="167" spans="1:5" ht="24.75">
      <c r="A167" s="38" t="s">
        <v>124</v>
      </c>
      <c r="B167" s="61">
        <f>SUM(B169+B171+B176+B180+B183)</f>
        <v>123869.03</v>
      </c>
      <c r="C167" s="61">
        <f>SUM(C169+C171+C176+C180+C183)</f>
        <v>9190.970000000001</v>
      </c>
      <c r="D167" s="61">
        <f>SUM(D169+D171+D176+D180+D183)</f>
        <v>132760</v>
      </c>
      <c r="E167" s="61">
        <f t="shared" si="3"/>
        <v>107.17771827227516</v>
      </c>
    </row>
    <row r="168" spans="1:5" ht="12">
      <c r="A168" t="s">
        <v>97</v>
      </c>
      <c r="B168" s="47">
        <v>93653.53</v>
      </c>
      <c r="C168" s="47">
        <v>6146.47</v>
      </c>
      <c r="D168" s="47">
        <v>99800</v>
      </c>
      <c r="E168" s="48">
        <f t="shared" si="3"/>
        <v>106.56298806889608</v>
      </c>
    </row>
    <row r="169" spans="1:5" ht="12">
      <c r="A169" s="58" t="s">
        <v>98</v>
      </c>
      <c r="B169" s="59">
        <f>SUM(B168)</f>
        <v>93653.53</v>
      </c>
      <c r="C169" s="59">
        <f>SUM(C168)</f>
        <v>6146.47</v>
      </c>
      <c r="D169" s="59">
        <f>SUM(D168)</f>
        <v>99800</v>
      </c>
      <c r="E169" s="59">
        <f t="shared" si="3"/>
        <v>106.56298806889608</v>
      </c>
    </row>
    <row r="170" spans="1:5" ht="12">
      <c r="A170" t="s">
        <v>106</v>
      </c>
      <c r="B170" s="47">
        <v>15455.5</v>
      </c>
      <c r="C170" s="47">
        <v>1044.5</v>
      </c>
      <c r="D170" s="47">
        <v>16500</v>
      </c>
      <c r="E170" s="48">
        <f t="shared" si="3"/>
        <v>106.75811199896476</v>
      </c>
    </row>
    <row r="171" spans="1:5" ht="12">
      <c r="A171" s="58" t="s">
        <v>107</v>
      </c>
      <c r="B171" s="59">
        <f>SUM(B170:B170)</f>
        <v>15455.5</v>
      </c>
      <c r="C171" s="59">
        <f>SUM(C170:C170)</f>
        <v>1044.5</v>
      </c>
      <c r="D171" s="59">
        <f>SUM(D170:D170)</f>
        <v>16500</v>
      </c>
      <c r="E171" s="59">
        <f t="shared" si="3"/>
        <v>106.75811199896476</v>
      </c>
    </row>
    <row r="172" spans="1:5" ht="12">
      <c r="A172" t="s">
        <v>39</v>
      </c>
      <c r="B172" s="47">
        <v>510</v>
      </c>
      <c r="C172" s="47">
        <v>-310</v>
      </c>
      <c r="D172" s="47">
        <v>200</v>
      </c>
      <c r="E172" s="48">
        <f t="shared" si="3"/>
        <v>39.21568627450981</v>
      </c>
    </row>
    <row r="173" spans="1:5" ht="12">
      <c r="A173" t="s">
        <v>41</v>
      </c>
      <c r="B173" s="47">
        <v>300</v>
      </c>
      <c r="C173" s="47">
        <v>-100</v>
      </c>
      <c r="D173" s="47">
        <v>200</v>
      </c>
      <c r="E173" s="48">
        <f t="shared" si="3"/>
        <v>66.66666666666666</v>
      </c>
    </row>
    <row r="174" spans="1:5" ht="12">
      <c r="A174" t="s">
        <v>108</v>
      </c>
      <c r="B174" s="47">
        <v>7400</v>
      </c>
      <c r="C174" s="47">
        <v>-700</v>
      </c>
      <c r="D174" s="47">
        <v>6700</v>
      </c>
      <c r="E174" s="48">
        <f t="shared" si="3"/>
        <v>90.54054054054053</v>
      </c>
    </row>
    <row r="175" spans="1:5" ht="12">
      <c r="A175" t="s">
        <v>42</v>
      </c>
      <c r="B175" s="47">
        <v>50</v>
      </c>
      <c r="C175" s="47">
        <v>0</v>
      </c>
      <c r="D175" s="47">
        <v>50</v>
      </c>
      <c r="E175" s="48">
        <f t="shared" si="3"/>
        <v>100</v>
      </c>
    </row>
    <row r="176" spans="1:5" ht="12">
      <c r="A176" s="58" t="s">
        <v>44</v>
      </c>
      <c r="B176" s="59">
        <f>SUM(B172:B175)</f>
        <v>8260</v>
      </c>
      <c r="C176" s="59">
        <f>SUM(C172:C175)</f>
        <v>-1110</v>
      </c>
      <c r="D176" s="59">
        <f>SUM(D172:D175)</f>
        <v>7150</v>
      </c>
      <c r="E176" s="59">
        <f t="shared" si="3"/>
        <v>86.56174334140437</v>
      </c>
    </row>
    <row r="177" spans="1:5" ht="12">
      <c r="A177" t="s">
        <v>45</v>
      </c>
      <c r="B177" s="47">
        <v>2100</v>
      </c>
      <c r="C177" s="47">
        <v>0</v>
      </c>
      <c r="D177" s="47">
        <v>2100</v>
      </c>
      <c r="E177" s="48">
        <f t="shared" si="3"/>
        <v>100</v>
      </c>
    </row>
    <row r="178" spans="1:5" ht="12">
      <c r="A178" t="s">
        <v>110</v>
      </c>
      <c r="B178" s="47">
        <v>3700</v>
      </c>
      <c r="C178" s="47">
        <v>2610</v>
      </c>
      <c r="D178" s="47">
        <v>6010</v>
      </c>
      <c r="E178" s="48">
        <f t="shared" si="3"/>
        <v>162.43243243243245</v>
      </c>
    </row>
    <row r="179" spans="1:5" ht="12">
      <c r="A179" t="s">
        <v>211</v>
      </c>
      <c r="B179" s="47">
        <v>0</v>
      </c>
      <c r="C179" s="47">
        <v>300</v>
      </c>
      <c r="D179" s="47">
        <v>300</v>
      </c>
      <c r="E179" s="48" t="e">
        <f t="shared" si="3"/>
        <v>#DIV/0!</v>
      </c>
    </row>
    <row r="180" spans="1:5" ht="12">
      <c r="A180" s="58" t="s">
        <v>57</v>
      </c>
      <c r="B180" s="59">
        <f>SUM(B177:B179)</f>
        <v>5800</v>
      </c>
      <c r="C180" s="59">
        <f>SUM(C177:C179)</f>
        <v>2910</v>
      </c>
      <c r="D180" s="59">
        <f>SUM(D177:D179)</f>
        <v>8410</v>
      </c>
      <c r="E180" s="59">
        <f t="shared" si="3"/>
        <v>145</v>
      </c>
    </row>
    <row r="181" spans="1:5" ht="12">
      <c r="A181" t="s">
        <v>68</v>
      </c>
      <c r="B181" s="47">
        <v>0</v>
      </c>
      <c r="C181" s="47">
        <v>0</v>
      </c>
      <c r="D181" s="47">
        <v>0</v>
      </c>
      <c r="E181" s="48" t="e">
        <f t="shared" si="3"/>
        <v>#DIV/0!</v>
      </c>
    </row>
    <row r="182" spans="1:5" ht="12">
      <c r="A182" t="s">
        <v>111</v>
      </c>
      <c r="B182" s="47">
        <v>700</v>
      </c>
      <c r="C182" s="47">
        <v>200</v>
      </c>
      <c r="D182" s="47">
        <v>900</v>
      </c>
      <c r="E182" s="48">
        <f t="shared" si="3"/>
        <v>128.57142857142858</v>
      </c>
    </row>
    <row r="183" spans="1:5" ht="12">
      <c r="A183" s="58" t="s">
        <v>73</v>
      </c>
      <c r="B183" s="59">
        <f>SUM(B181:B182)</f>
        <v>700</v>
      </c>
      <c r="C183" s="59">
        <f>SUM(C181:C182)</f>
        <v>200</v>
      </c>
      <c r="D183" s="59">
        <f>SUM(D181:D182)</f>
        <v>900</v>
      </c>
      <c r="E183" s="59">
        <f t="shared" si="3"/>
        <v>128.57142857142858</v>
      </c>
    </row>
    <row r="184" spans="1:5" ht="12">
      <c r="A184" s="89" t="s">
        <v>148</v>
      </c>
      <c r="B184" s="86">
        <f>SUM(B185)</f>
        <v>2850</v>
      </c>
      <c r="C184" s="86">
        <f>SUM(C185)</f>
        <v>0</v>
      </c>
      <c r="D184" s="86">
        <f>SUM(D185)</f>
        <v>2850</v>
      </c>
      <c r="E184" s="86">
        <f t="shared" si="3"/>
        <v>100</v>
      </c>
    </row>
    <row r="185" spans="1:5" ht="37.5">
      <c r="A185" s="38" t="s">
        <v>125</v>
      </c>
      <c r="B185" s="61">
        <f>SUM(B187)</f>
        <v>2850</v>
      </c>
      <c r="C185" s="61">
        <f>SUM(C187)</f>
        <v>0</v>
      </c>
      <c r="D185" s="61">
        <f>SUM(D187)</f>
        <v>2850</v>
      </c>
      <c r="E185" s="61">
        <f t="shared" si="3"/>
        <v>100</v>
      </c>
    </row>
    <row r="186" spans="1:5" ht="12">
      <c r="A186" t="s">
        <v>71</v>
      </c>
      <c r="B186" s="47">
        <v>2850</v>
      </c>
      <c r="C186" s="47">
        <v>0</v>
      </c>
      <c r="D186" s="47">
        <v>2850</v>
      </c>
      <c r="E186" s="48">
        <f t="shared" si="3"/>
        <v>100</v>
      </c>
    </row>
    <row r="187" spans="1:5" ht="12">
      <c r="A187" s="58" t="s">
        <v>73</v>
      </c>
      <c r="B187" s="59">
        <f>SUM(B186)</f>
        <v>2850</v>
      </c>
      <c r="C187" s="59">
        <f>SUM(C186)</f>
        <v>0</v>
      </c>
      <c r="D187" s="59">
        <f>SUM(D186)</f>
        <v>2850</v>
      </c>
      <c r="E187" s="59">
        <f t="shared" si="3"/>
        <v>100</v>
      </c>
    </row>
    <row r="188" spans="1:5" ht="12">
      <c r="A188" s="91" t="s">
        <v>149</v>
      </c>
      <c r="B188" s="83">
        <f>SUM(B189+B215+B219)</f>
        <v>204731.51</v>
      </c>
      <c r="C188" s="83">
        <f>SUM(C189+C215+C219)</f>
        <v>6912.99</v>
      </c>
      <c r="D188" s="83">
        <f>SUM(D189+D215+D219)</f>
        <v>211644.5</v>
      </c>
      <c r="E188" s="83">
        <f t="shared" si="3"/>
        <v>103.37661261815536</v>
      </c>
    </row>
    <row r="189" spans="1:5" ht="12">
      <c r="A189" s="88" t="s">
        <v>150</v>
      </c>
      <c r="B189" s="86">
        <f>SUM(B190+B198+B207)</f>
        <v>189048.83000000002</v>
      </c>
      <c r="C189" s="86">
        <f>SUM(C190+C198+C207)</f>
        <v>6912.99</v>
      </c>
      <c r="D189" s="86">
        <f>SUM(D190+D198+D207)</f>
        <v>195961.82</v>
      </c>
      <c r="E189" s="86">
        <f t="shared" si="3"/>
        <v>103.65672191676616</v>
      </c>
    </row>
    <row r="190" spans="1:5" ht="24.75">
      <c r="A190" s="38" t="s">
        <v>126</v>
      </c>
      <c r="B190" s="61">
        <f>SUM(B192+B194+B197)</f>
        <v>1890.49</v>
      </c>
      <c r="C190" s="61">
        <f>SUM(C192+C194+C197)</f>
        <v>69.12</v>
      </c>
      <c r="D190" s="61">
        <f>SUM(D192+D194+D197)</f>
        <v>1959.6100000000001</v>
      </c>
      <c r="E190" s="61">
        <f t="shared" si="3"/>
        <v>103.65619495474718</v>
      </c>
    </row>
    <row r="191" spans="1:5" ht="12">
      <c r="A191" t="s">
        <v>97</v>
      </c>
      <c r="B191" s="47">
        <v>1478.24</v>
      </c>
      <c r="C191" s="47">
        <v>0</v>
      </c>
      <c r="D191" s="47">
        <v>1478.24</v>
      </c>
      <c r="E191" s="48">
        <f t="shared" si="3"/>
        <v>100</v>
      </c>
    </row>
    <row r="192" spans="1:5" ht="12">
      <c r="A192" s="58" t="s">
        <v>98</v>
      </c>
      <c r="B192" s="59">
        <f>SUM(B191)</f>
        <v>1478.24</v>
      </c>
      <c r="C192" s="59">
        <f>SUM(C191)</f>
        <v>0</v>
      </c>
      <c r="D192" s="59">
        <f>SUM(D191)</f>
        <v>1478.24</v>
      </c>
      <c r="E192" s="59">
        <f t="shared" si="3"/>
        <v>100</v>
      </c>
    </row>
    <row r="193" spans="1:5" ht="12">
      <c r="A193" t="s">
        <v>106</v>
      </c>
      <c r="B193" s="47">
        <v>254.26</v>
      </c>
      <c r="C193" s="47">
        <v>0</v>
      </c>
      <c r="D193" s="47">
        <v>254.26</v>
      </c>
      <c r="E193" s="48">
        <f>SUM(D193/B193*100)</f>
        <v>100</v>
      </c>
    </row>
    <row r="194" spans="1:5" ht="12">
      <c r="A194" s="58" t="s">
        <v>107</v>
      </c>
      <c r="B194" s="59">
        <f>SUM(B193)</f>
        <v>254.26</v>
      </c>
      <c r="C194" s="59">
        <f>SUM(C193)</f>
        <v>0</v>
      </c>
      <c r="D194" s="59">
        <f>SUM(D193)</f>
        <v>254.26</v>
      </c>
      <c r="E194" s="59">
        <f>SUM(D194/B194*100)</f>
        <v>100</v>
      </c>
    </row>
    <row r="195" spans="1:5" ht="12">
      <c r="A195" t="s">
        <v>39</v>
      </c>
      <c r="B195" s="47">
        <v>19.55</v>
      </c>
      <c r="C195" s="47">
        <v>0</v>
      </c>
      <c r="D195" s="47">
        <v>19.55</v>
      </c>
      <c r="E195" s="48">
        <f t="shared" si="3"/>
        <v>100</v>
      </c>
    </row>
    <row r="196" spans="1:5" ht="12">
      <c r="A196" s="60" t="s">
        <v>108</v>
      </c>
      <c r="B196" s="47">
        <v>138.44</v>
      </c>
      <c r="C196" s="47">
        <v>69.12</v>
      </c>
      <c r="D196" s="47">
        <v>207.56</v>
      </c>
      <c r="E196" s="48">
        <f t="shared" si="3"/>
        <v>149.927766541462</v>
      </c>
    </row>
    <row r="197" spans="1:5" ht="12">
      <c r="A197" s="58" t="s">
        <v>44</v>
      </c>
      <c r="B197" s="59">
        <f>SUM(B195:B196)</f>
        <v>157.99</v>
      </c>
      <c r="C197" s="59">
        <f>SUM(C195:C196)</f>
        <v>69.12</v>
      </c>
      <c r="D197" s="59">
        <f>SUM(D195:D196)</f>
        <v>227.11</v>
      </c>
      <c r="E197" s="59">
        <f t="shared" si="3"/>
        <v>143.7496044053421</v>
      </c>
    </row>
    <row r="198" spans="1:5" ht="24.75">
      <c r="A198" s="38" t="s">
        <v>127</v>
      </c>
      <c r="B198" s="61">
        <f>SUM(B200+B202+B206)</f>
        <v>7561.95</v>
      </c>
      <c r="C198" s="61">
        <f>SUM(C200+C202+C206)</f>
        <v>276.53</v>
      </c>
      <c r="D198" s="61">
        <f>SUM(D200+D202+D206)</f>
        <v>7838.48</v>
      </c>
      <c r="E198" s="61">
        <f>SUM(D198/B198*100)</f>
        <v>103.65686099484921</v>
      </c>
    </row>
    <row r="199" spans="1:5" ht="12">
      <c r="A199" t="s">
        <v>97</v>
      </c>
      <c r="B199" s="47">
        <v>5912.97</v>
      </c>
      <c r="C199" s="47">
        <v>0</v>
      </c>
      <c r="D199" s="47">
        <v>5912.97</v>
      </c>
      <c r="E199" s="48">
        <f aca="true" t="shared" si="4" ref="E199:E256">SUM(D199/B199*100)</f>
        <v>100</v>
      </c>
    </row>
    <row r="200" spans="1:5" ht="12">
      <c r="A200" s="58" t="s">
        <v>98</v>
      </c>
      <c r="B200" s="59">
        <f>SUM(B199)</f>
        <v>5912.97</v>
      </c>
      <c r="C200" s="59">
        <f>SUM(C199)</f>
        <v>0</v>
      </c>
      <c r="D200" s="59">
        <f>SUM(D199)</f>
        <v>5912.97</v>
      </c>
      <c r="E200" s="59">
        <f t="shared" si="4"/>
        <v>100</v>
      </c>
    </row>
    <row r="201" spans="1:5" ht="12">
      <c r="A201" t="s">
        <v>106</v>
      </c>
      <c r="B201" s="47">
        <v>1017.03</v>
      </c>
      <c r="C201" s="47">
        <v>0</v>
      </c>
      <c r="D201" s="47">
        <v>1017.03</v>
      </c>
      <c r="E201" s="48">
        <f t="shared" si="4"/>
        <v>100</v>
      </c>
    </row>
    <row r="202" spans="1:5" ht="12">
      <c r="A202" s="58" t="s">
        <v>107</v>
      </c>
      <c r="B202" s="59">
        <f>SUM(B201)</f>
        <v>1017.03</v>
      </c>
      <c r="C202" s="59">
        <f>SUM(C201)</f>
        <v>0</v>
      </c>
      <c r="D202" s="59">
        <f>SUM(D201)</f>
        <v>1017.03</v>
      </c>
      <c r="E202" s="59">
        <f>SUM(D202/B202*100)</f>
        <v>100</v>
      </c>
    </row>
    <row r="203" spans="1:5" ht="12">
      <c r="A203" t="s">
        <v>39</v>
      </c>
      <c r="B203" s="47">
        <v>78.2</v>
      </c>
      <c r="C203" s="47">
        <v>0</v>
      </c>
      <c r="D203" s="47">
        <v>78.2</v>
      </c>
      <c r="E203" s="48">
        <f t="shared" si="4"/>
        <v>100</v>
      </c>
    </row>
    <row r="204" spans="1:5" ht="12">
      <c r="A204" s="60" t="s">
        <v>108</v>
      </c>
      <c r="B204" s="47">
        <v>553.75</v>
      </c>
      <c r="C204" s="47">
        <v>276.52</v>
      </c>
      <c r="D204" s="47">
        <v>830.27</v>
      </c>
      <c r="E204" s="48">
        <f t="shared" si="4"/>
        <v>149.93589164785553</v>
      </c>
    </row>
    <row r="205" spans="1:7" ht="12">
      <c r="A205" s="128" t="s">
        <v>108</v>
      </c>
      <c r="B205" s="126"/>
      <c r="C205" s="126">
        <v>0.01</v>
      </c>
      <c r="D205" s="126">
        <v>0.01</v>
      </c>
      <c r="E205" s="126" t="e">
        <f t="shared" si="4"/>
        <v>#DIV/0!</v>
      </c>
      <c r="F205" s="125" t="s">
        <v>204</v>
      </c>
      <c r="G205" s="125"/>
    </row>
    <row r="206" spans="1:5" ht="12">
      <c r="A206" s="58" t="s">
        <v>44</v>
      </c>
      <c r="B206" s="59">
        <f>SUM(B203:B205)</f>
        <v>631.95</v>
      </c>
      <c r="C206" s="59">
        <f>SUM(C203:C205)</f>
        <v>276.53</v>
      </c>
      <c r="D206" s="59">
        <f>SUM(D203:D205)</f>
        <v>908.48</v>
      </c>
      <c r="E206" s="59">
        <f t="shared" si="4"/>
        <v>143.7582087190442</v>
      </c>
    </row>
    <row r="207" spans="1:5" ht="24.75">
      <c r="A207" s="38" t="s">
        <v>128</v>
      </c>
      <c r="B207" s="61">
        <f>SUM(B209+B211+B214)</f>
        <v>179596.39</v>
      </c>
      <c r="C207" s="61">
        <f>SUM(C209+C211+C214)</f>
        <v>6567.34</v>
      </c>
      <c r="D207" s="61">
        <f>SUM(D209+D211+D214)</f>
        <v>186163.73</v>
      </c>
      <c r="E207" s="61">
        <f t="shared" si="4"/>
        <v>103.65672160782296</v>
      </c>
    </row>
    <row r="208" spans="1:5" ht="12">
      <c r="A208" t="s">
        <v>97</v>
      </c>
      <c r="B208" s="47">
        <v>140433.04</v>
      </c>
      <c r="C208" s="47">
        <v>0</v>
      </c>
      <c r="D208" s="47">
        <v>140433.04</v>
      </c>
      <c r="E208" s="48">
        <f t="shared" si="4"/>
        <v>100</v>
      </c>
    </row>
    <row r="209" spans="1:5" ht="12">
      <c r="A209" s="49" t="s">
        <v>98</v>
      </c>
      <c r="B209" s="50">
        <f>SUM(B208)</f>
        <v>140433.04</v>
      </c>
      <c r="C209" s="50">
        <f>SUM(C208)</f>
        <v>0</v>
      </c>
      <c r="D209" s="50">
        <f>SUM(D208)</f>
        <v>140433.04</v>
      </c>
      <c r="E209" s="50">
        <f t="shared" si="4"/>
        <v>100</v>
      </c>
    </row>
    <row r="210" spans="1:5" ht="12">
      <c r="A210" s="33" t="s">
        <v>106</v>
      </c>
      <c r="B210" s="47">
        <v>24154.49</v>
      </c>
      <c r="C210" s="47">
        <v>0</v>
      </c>
      <c r="D210" s="47">
        <v>24154.49</v>
      </c>
      <c r="E210" s="48">
        <f t="shared" si="4"/>
        <v>100</v>
      </c>
    </row>
    <row r="211" spans="1:5" ht="12">
      <c r="A211" s="49" t="s">
        <v>107</v>
      </c>
      <c r="B211" s="50">
        <f>SUM(B210)</f>
        <v>24154.49</v>
      </c>
      <c r="C211" s="50">
        <f>SUM(C210)</f>
        <v>0</v>
      </c>
      <c r="D211" s="50">
        <f>SUM(D210)</f>
        <v>24154.49</v>
      </c>
      <c r="E211" s="50">
        <f t="shared" si="4"/>
        <v>100</v>
      </c>
    </row>
    <row r="212" spans="1:5" ht="12">
      <c r="A212" s="33" t="s">
        <v>39</v>
      </c>
      <c r="B212" s="47">
        <v>1857.25</v>
      </c>
      <c r="C212" s="47">
        <v>0</v>
      </c>
      <c r="D212" s="47">
        <v>1857.25</v>
      </c>
      <c r="E212" s="48">
        <f t="shared" si="4"/>
        <v>100</v>
      </c>
    </row>
    <row r="213" spans="1:5" ht="12">
      <c r="A213" s="65" t="s">
        <v>108</v>
      </c>
      <c r="B213" s="66">
        <v>13151.61</v>
      </c>
      <c r="C213" s="66">
        <v>6567.34</v>
      </c>
      <c r="D213" s="66">
        <v>19718.95</v>
      </c>
      <c r="E213" s="66">
        <f t="shared" si="4"/>
        <v>149.93563525682407</v>
      </c>
    </row>
    <row r="214" spans="1:5" ht="12">
      <c r="A214" s="49" t="s">
        <v>44</v>
      </c>
      <c r="B214" s="50">
        <f>SUM(B212:B213)</f>
        <v>15008.86</v>
      </c>
      <c r="C214" s="50">
        <f>SUM(C212:C213)</f>
        <v>6567.34</v>
      </c>
      <c r="D214" s="50">
        <f>SUM(D212:D213)</f>
        <v>21576.2</v>
      </c>
      <c r="E214" s="50">
        <f t="shared" si="4"/>
        <v>143.75642120720696</v>
      </c>
    </row>
    <row r="215" spans="1:5" ht="12">
      <c r="A215" s="88" t="s">
        <v>151</v>
      </c>
      <c r="B215" s="86">
        <f>SUM(B216)</f>
        <v>0</v>
      </c>
      <c r="C215" s="86">
        <f>SUM(C216)</f>
        <v>0</v>
      </c>
      <c r="D215" s="86">
        <f>SUM(D216)</f>
        <v>0</v>
      </c>
      <c r="E215" s="86" t="e">
        <f t="shared" si="4"/>
        <v>#DIV/0!</v>
      </c>
    </row>
    <row r="216" spans="1:5" ht="24.75">
      <c r="A216" s="38" t="s">
        <v>129</v>
      </c>
      <c r="B216" s="53">
        <f>SUM(B218)</f>
        <v>0</v>
      </c>
      <c r="C216" s="53">
        <f>SUM(C218)</f>
        <v>0</v>
      </c>
      <c r="D216" s="53">
        <f>SUM(D218)</f>
        <v>0</v>
      </c>
      <c r="E216" s="53" t="e">
        <f t="shared" si="4"/>
        <v>#DIV/0!</v>
      </c>
    </row>
    <row r="217" spans="1:5" ht="12">
      <c r="A217" s="33" t="s">
        <v>91</v>
      </c>
      <c r="B217" s="47">
        <v>0</v>
      </c>
      <c r="C217" s="47">
        <v>0</v>
      </c>
      <c r="D217" s="47">
        <v>0</v>
      </c>
      <c r="E217" s="48" t="e">
        <f t="shared" si="4"/>
        <v>#DIV/0!</v>
      </c>
    </row>
    <row r="218" spans="1:5" ht="12">
      <c r="A218" s="49" t="s">
        <v>57</v>
      </c>
      <c r="B218" s="50">
        <f>SUM(B217)</f>
        <v>0</v>
      </c>
      <c r="C218" s="50">
        <f>SUM(C217)</f>
        <v>0</v>
      </c>
      <c r="D218" s="50">
        <f>SUM(D217)</f>
        <v>0</v>
      </c>
      <c r="E218" s="50" t="e">
        <f t="shared" si="4"/>
        <v>#DIV/0!</v>
      </c>
    </row>
    <row r="219" spans="1:5" ht="12">
      <c r="A219" s="88" t="s">
        <v>152</v>
      </c>
      <c r="B219" s="86">
        <f>SUM(B220)</f>
        <v>15682.68</v>
      </c>
      <c r="C219" s="86">
        <f>SUM(C220)</f>
        <v>0</v>
      </c>
      <c r="D219" s="86">
        <f>SUM(D220)</f>
        <v>15682.68</v>
      </c>
      <c r="E219" s="86">
        <f t="shared" si="4"/>
        <v>100</v>
      </c>
    </row>
    <row r="220" spans="1:5" ht="24.75">
      <c r="A220" s="38" t="s">
        <v>131</v>
      </c>
      <c r="B220" s="53">
        <f>SUM(B222)</f>
        <v>15682.68</v>
      </c>
      <c r="C220" s="53">
        <f>SUM(C222)</f>
        <v>0</v>
      </c>
      <c r="D220" s="53">
        <f>SUM(D222)</f>
        <v>15682.68</v>
      </c>
      <c r="E220" s="53">
        <f t="shared" si="4"/>
        <v>100</v>
      </c>
    </row>
    <row r="221" spans="1:5" ht="12">
      <c r="A221" s="33" t="s">
        <v>91</v>
      </c>
      <c r="B221" s="47">
        <v>15682.68</v>
      </c>
      <c r="C221" s="47">
        <v>0</v>
      </c>
      <c r="D221" s="47">
        <v>15682.68</v>
      </c>
      <c r="E221" s="48">
        <f t="shared" si="4"/>
        <v>100</v>
      </c>
    </row>
    <row r="222" spans="1:5" ht="12">
      <c r="A222" s="49" t="s">
        <v>57</v>
      </c>
      <c r="B222" s="50">
        <f>SUM(B221)</f>
        <v>15682.68</v>
      </c>
      <c r="C222" s="50">
        <f>SUM(C221)</f>
        <v>0</v>
      </c>
      <c r="D222" s="50">
        <f>SUM(D221)</f>
        <v>15682.68</v>
      </c>
      <c r="E222" s="50">
        <f t="shared" si="4"/>
        <v>100</v>
      </c>
    </row>
    <row r="223" spans="1:5" ht="12">
      <c r="A223" s="91" t="s">
        <v>149</v>
      </c>
      <c r="B223" s="83"/>
      <c r="C223" s="83"/>
      <c r="D223" s="83"/>
      <c r="E223" s="83" t="e">
        <f t="shared" si="4"/>
        <v>#DIV/0!</v>
      </c>
    </row>
    <row r="224" spans="1:5" ht="12">
      <c r="A224" s="88" t="s">
        <v>153</v>
      </c>
      <c r="B224" s="86">
        <f>SUM(B225+B233+B241)</f>
        <v>0</v>
      </c>
      <c r="C224" s="86">
        <f>SUM(C225+C233+C241)</f>
        <v>0</v>
      </c>
      <c r="D224" s="86">
        <f>SUM(D225+D233+D241)</f>
        <v>0</v>
      </c>
      <c r="E224" s="86" t="e">
        <f t="shared" si="4"/>
        <v>#DIV/0!</v>
      </c>
    </row>
    <row r="225" spans="1:5" ht="24.75">
      <c r="A225" s="38" t="s">
        <v>133</v>
      </c>
      <c r="B225" s="53">
        <f>SUM(B227+B229+B232)</f>
        <v>0</v>
      </c>
      <c r="C225" s="53">
        <f>SUM(C227+C229+C232)</f>
        <v>0</v>
      </c>
      <c r="D225" s="53">
        <f>SUM(D227+D229+D232)</f>
        <v>0</v>
      </c>
      <c r="E225" s="53" t="e">
        <f t="shared" si="4"/>
        <v>#DIV/0!</v>
      </c>
    </row>
    <row r="226" spans="1:5" ht="12">
      <c r="A226" s="33" t="s">
        <v>97</v>
      </c>
      <c r="B226" s="47">
        <v>0</v>
      </c>
      <c r="C226" s="47">
        <v>0</v>
      </c>
      <c r="D226" s="47">
        <v>0</v>
      </c>
      <c r="E226" s="48" t="e">
        <f t="shared" si="4"/>
        <v>#DIV/0!</v>
      </c>
    </row>
    <row r="227" spans="1:5" ht="12">
      <c r="A227" s="49" t="s">
        <v>98</v>
      </c>
      <c r="B227" s="50">
        <f>SUM(B226)</f>
        <v>0</v>
      </c>
      <c r="C227" s="50">
        <f>SUM(C226)</f>
        <v>0</v>
      </c>
      <c r="D227" s="50">
        <f>SUM(D226)</f>
        <v>0</v>
      </c>
      <c r="E227" s="50" t="e">
        <f t="shared" si="4"/>
        <v>#DIV/0!</v>
      </c>
    </row>
    <row r="228" spans="1:5" ht="12">
      <c r="A228" s="33" t="s">
        <v>106</v>
      </c>
      <c r="B228" s="47">
        <v>0</v>
      </c>
      <c r="C228" s="47">
        <v>0</v>
      </c>
      <c r="D228" s="47">
        <v>0</v>
      </c>
      <c r="E228" s="48" t="e">
        <f t="shared" si="4"/>
        <v>#DIV/0!</v>
      </c>
    </row>
    <row r="229" spans="1:5" ht="12">
      <c r="A229" s="49" t="s">
        <v>107</v>
      </c>
      <c r="B229" s="50">
        <f>SUM(B228)</f>
        <v>0</v>
      </c>
      <c r="C229" s="50">
        <f>SUM(C228)</f>
        <v>0</v>
      </c>
      <c r="D229" s="50">
        <f>SUM(D228)</f>
        <v>0</v>
      </c>
      <c r="E229" s="50" t="e">
        <f t="shared" si="4"/>
        <v>#DIV/0!</v>
      </c>
    </row>
    <row r="230" spans="1:5" ht="12">
      <c r="A230" s="33" t="s">
        <v>39</v>
      </c>
      <c r="B230" s="47">
        <v>0</v>
      </c>
      <c r="C230" s="47">
        <v>0</v>
      </c>
      <c r="D230" s="47">
        <v>0</v>
      </c>
      <c r="E230" s="48" t="e">
        <f t="shared" si="4"/>
        <v>#DIV/0!</v>
      </c>
    </row>
    <row r="231" spans="1:5" ht="12">
      <c r="A231" s="65" t="s">
        <v>108</v>
      </c>
      <c r="B231" s="66">
        <v>0</v>
      </c>
      <c r="C231" s="66">
        <v>0</v>
      </c>
      <c r="D231" s="66">
        <v>0</v>
      </c>
      <c r="E231" s="66" t="e">
        <f t="shared" si="4"/>
        <v>#DIV/0!</v>
      </c>
    </row>
    <row r="232" spans="1:5" ht="12">
      <c r="A232" s="49" t="s">
        <v>44</v>
      </c>
      <c r="B232" s="50">
        <f>SUM(B230:B231)</f>
        <v>0</v>
      </c>
      <c r="C232" s="50">
        <f>SUM(C230:C231)</f>
        <v>0</v>
      </c>
      <c r="D232" s="50">
        <f>SUM(D230:D231)</f>
        <v>0</v>
      </c>
      <c r="E232" s="50" t="e">
        <f t="shared" si="4"/>
        <v>#DIV/0!</v>
      </c>
    </row>
    <row r="233" spans="1:5" ht="24.75">
      <c r="A233" s="38" t="s">
        <v>135</v>
      </c>
      <c r="B233" s="53">
        <f>SUM(B235+B237+B240)</f>
        <v>0</v>
      </c>
      <c r="C233" s="53">
        <f>SUM(C235+C237+C240)</f>
        <v>0</v>
      </c>
      <c r="D233" s="53">
        <f>SUM(D235+D237+D240)</f>
        <v>0</v>
      </c>
      <c r="E233" s="53" t="e">
        <f t="shared" si="4"/>
        <v>#DIV/0!</v>
      </c>
    </row>
    <row r="234" spans="1:5" ht="12">
      <c r="A234" s="33" t="s">
        <v>97</v>
      </c>
      <c r="B234" s="47">
        <v>0</v>
      </c>
      <c r="C234" s="47">
        <v>0</v>
      </c>
      <c r="D234" s="47">
        <v>0</v>
      </c>
      <c r="E234" s="48" t="e">
        <f t="shared" si="4"/>
        <v>#DIV/0!</v>
      </c>
    </row>
    <row r="235" spans="1:5" ht="12">
      <c r="A235" s="49" t="s">
        <v>98</v>
      </c>
      <c r="B235" s="50">
        <f>SUM(B234)</f>
        <v>0</v>
      </c>
      <c r="C235" s="50">
        <f>SUM(C234)</f>
        <v>0</v>
      </c>
      <c r="D235" s="50">
        <f>SUM(D234)</f>
        <v>0</v>
      </c>
      <c r="E235" s="50" t="e">
        <f t="shared" si="4"/>
        <v>#DIV/0!</v>
      </c>
    </row>
    <row r="236" spans="1:5" ht="12">
      <c r="A236" s="33" t="s">
        <v>106</v>
      </c>
      <c r="B236" s="47">
        <v>0</v>
      </c>
      <c r="C236" s="47">
        <v>0</v>
      </c>
      <c r="D236" s="47">
        <v>0</v>
      </c>
      <c r="E236" s="48" t="e">
        <f t="shared" si="4"/>
        <v>#DIV/0!</v>
      </c>
    </row>
    <row r="237" spans="1:5" ht="12">
      <c r="A237" s="49" t="s">
        <v>107</v>
      </c>
      <c r="B237" s="50">
        <f>SUM(B236)</f>
        <v>0</v>
      </c>
      <c r="C237" s="50">
        <f>SUM(C236)</f>
        <v>0</v>
      </c>
      <c r="D237" s="50">
        <f>SUM(D236)</f>
        <v>0</v>
      </c>
      <c r="E237" s="50" t="e">
        <f t="shared" si="4"/>
        <v>#DIV/0!</v>
      </c>
    </row>
    <row r="238" spans="1:5" ht="12">
      <c r="A238" s="33" t="s">
        <v>39</v>
      </c>
      <c r="B238" s="47">
        <v>0</v>
      </c>
      <c r="C238" s="47">
        <v>0</v>
      </c>
      <c r="D238" s="47">
        <v>0</v>
      </c>
      <c r="E238" s="48" t="e">
        <f t="shared" si="4"/>
        <v>#DIV/0!</v>
      </c>
    </row>
    <row r="239" spans="1:5" ht="12">
      <c r="A239" s="65" t="s">
        <v>108</v>
      </c>
      <c r="B239" s="66">
        <v>0</v>
      </c>
      <c r="C239" s="66">
        <v>0</v>
      </c>
      <c r="D239" s="66">
        <v>0</v>
      </c>
      <c r="E239" s="48" t="e">
        <f t="shared" si="4"/>
        <v>#DIV/0!</v>
      </c>
    </row>
    <row r="240" spans="1:5" ht="12">
      <c r="A240" s="49" t="s">
        <v>44</v>
      </c>
      <c r="B240" s="50">
        <f>SUM(B238:B239)</f>
        <v>0</v>
      </c>
      <c r="C240" s="50">
        <f>SUM(C238:C239)</f>
        <v>0</v>
      </c>
      <c r="D240" s="50">
        <f>SUM(D238:D239)</f>
        <v>0</v>
      </c>
      <c r="E240" s="50" t="e">
        <f t="shared" si="4"/>
        <v>#DIV/0!</v>
      </c>
    </row>
    <row r="241" spans="1:5" ht="24.75">
      <c r="A241" s="38" t="s">
        <v>136</v>
      </c>
      <c r="B241" s="53">
        <f>SUM(B243+B245+B248)</f>
        <v>0</v>
      </c>
      <c r="C241" s="53">
        <f>SUM(C243+C245+C248)</f>
        <v>0</v>
      </c>
      <c r="D241" s="53">
        <f>SUM(D243+D245+D248)</f>
        <v>0</v>
      </c>
      <c r="E241" s="53" t="e">
        <f t="shared" si="4"/>
        <v>#DIV/0!</v>
      </c>
    </row>
    <row r="242" spans="1:5" ht="12">
      <c r="A242" s="33" t="s">
        <v>97</v>
      </c>
      <c r="B242" s="47">
        <v>0</v>
      </c>
      <c r="C242" s="47">
        <v>0</v>
      </c>
      <c r="D242" s="47">
        <v>0</v>
      </c>
      <c r="E242" s="48" t="e">
        <f t="shared" si="4"/>
        <v>#DIV/0!</v>
      </c>
    </row>
    <row r="243" spans="1:5" ht="12">
      <c r="A243" s="49" t="s">
        <v>98</v>
      </c>
      <c r="B243" s="50">
        <f>SUM(B242)</f>
        <v>0</v>
      </c>
      <c r="C243" s="50">
        <f>SUM(C242)</f>
        <v>0</v>
      </c>
      <c r="D243" s="50">
        <f>SUM(D242)</f>
        <v>0</v>
      </c>
      <c r="E243" s="50" t="e">
        <f t="shared" si="4"/>
        <v>#DIV/0!</v>
      </c>
    </row>
    <row r="244" spans="1:5" ht="12">
      <c r="A244" s="33" t="s">
        <v>106</v>
      </c>
      <c r="B244" s="47">
        <v>0</v>
      </c>
      <c r="C244" s="47">
        <v>0</v>
      </c>
      <c r="D244" s="47">
        <v>0</v>
      </c>
      <c r="E244" s="48" t="e">
        <f t="shared" si="4"/>
        <v>#DIV/0!</v>
      </c>
    </row>
    <row r="245" spans="1:5" ht="12">
      <c r="A245" s="49" t="s">
        <v>107</v>
      </c>
      <c r="B245" s="50">
        <f>SUM(B244)</f>
        <v>0</v>
      </c>
      <c r="C245" s="50">
        <f>SUM(C244)</f>
        <v>0</v>
      </c>
      <c r="D245" s="50">
        <f>SUM(D244)</f>
        <v>0</v>
      </c>
      <c r="E245" s="50" t="e">
        <f t="shared" si="4"/>
        <v>#DIV/0!</v>
      </c>
    </row>
    <row r="246" spans="1:5" ht="12">
      <c r="A246" s="33" t="s">
        <v>39</v>
      </c>
      <c r="B246" s="47">
        <v>0</v>
      </c>
      <c r="C246" s="47">
        <v>0</v>
      </c>
      <c r="D246" s="47">
        <v>0</v>
      </c>
      <c r="E246" s="48" t="e">
        <f t="shared" si="4"/>
        <v>#DIV/0!</v>
      </c>
    </row>
    <row r="247" spans="1:5" ht="12">
      <c r="A247" s="65" t="s">
        <v>108</v>
      </c>
      <c r="B247" s="66">
        <v>0</v>
      </c>
      <c r="C247" s="66">
        <v>0</v>
      </c>
      <c r="D247" s="66">
        <v>0</v>
      </c>
      <c r="E247" s="66" t="e">
        <f t="shared" si="4"/>
        <v>#DIV/0!</v>
      </c>
    </row>
    <row r="248" spans="1:5" ht="12">
      <c r="A248" s="49" t="s">
        <v>44</v>
      </c>
      <c r="B248" s="50">
        <f>SUM(B246:B247)</f>
        <v>0</v>
      </c>
      <c r="C248" s="50">
        <f>SUM(C246:C247)</f>
        <v>0</v>
      </c>
      <c r="D248" s="50">
        <f>SUM(D246:D247)</f>
        <v>0</v>
      </c>
      <c r="E248" s="50" t="e">
        <f t="shared" si="4"/>
        <v>#DIV/0!</v>
      </c>
    </row>
    <row r="249" spans="1:5" ht="12">
      <c r="A249" s="88" t="s">
        <v>154</v>
      </c>
      <c r="B249" s="86">
        <f>SUM(B250)</f>
        <v>118450</v>
      </c>
      <c r="C249" s="86">
        <f>SUM(C250)</f>
        <v>-75483.15</v>
      </c>
      <c r="D249" s="86">
        <f>SUM(D250)</f>
        <v>42966.85</v>
      </c>
      <c r="E249" s="86">
        <f t="shared" si="4"/>
        <v>36.27425073870831</v>
      </c>
    </row>
    <row r="250" spans="1:5" ht="24.75">
      <c r="A250" s="38" t="s">
        <v>137</v>
      </c>
      <c r="B250" s="53">
        <f>SUM(B252)</f>
        <v>118450</v>
      </c>
      <c r="C250" s="53">
        <f>SUM(C252)</f>
        <v>-75483.15</v>
      </c>
      <c r="D250" s="53">
        <f>SUM(D252)</f>
        <v>42966.85</v>
      </c>
      <c r="E250" s="53">
        <f t="shared" si="4"/>
        <v>36.27425073870831</v>
      </c>
    </row>
    <row r="251" spans="1:5" ht="12">
      <c r="A251" s="33" t="s">
        <v>91</v>
      </c>
      <c r="B251" s="47">
        <v>118450</v>
      </c>
      <c r="C251" s="47">
        <v>-75483.15</v>
      </c>
      <c r="D251" s="47">
        <v>42966.85</v>
      </c>
      <c r="E251" s="48">
        <f t="shared" si="4"/>
        <v>36.27425073870831</v>
      </c>
    </row>
    <row r="252" spans="1:5" ht="12">
      <c r="A252" s="49" t="s">
        <v>57</v>
      </c>
      <c r="B252" s="50">
        <f>SUM(B251)</f>
        <v>118450</v>
      </c>
      <c r="C252" s="50">
        <f>SUM(C251)</f>
        <v>-75483.15</v>
      </c>
      <c r="D252" s="50">
        <f>SUM(D251)</f>
        <v>42966.85</v>
      </c>
      <c r="E252" s="50">
        <f t="shared" si="4"/>
        <v>36.27425073870831</v>
      </c>
    </row>
    <row r="253" spans="1:5" ht="12">
      <c r="A253" s="88" t="s">
        <v>193</v>
      </c>
      <c r="B253" s="86">
        <f>SUM(B254)</f>
        <v>0</v>
      </c>
      <c r="C253" s="86">
        <f>SUM(C254)</f>
        <v>29600</v>
      </c>
      <c r="D253" s="86">
        <f>SUM(D254)</f>
        <v>29600</v>
      </c>
      <c r="E253" s="86" t="e">
        <f t="shared" si="4"/>
        <v>#DIV/0!</v>
      </c>
    </row>
    <row r="254" spans="1:5" ht="24.75">
      <c r="A254" s="38" t="s">
        <v>194</v>
      </c>
      <c r="B254" s="53">
        <f>SUM(B256)</f>
        <v>0</v>
      </c>
      <c r="C254" s="53">
        <f>SUM(C256)</f>
        <v>29600</v>
      </c>
      <c r="D254" s="53">
        <f>SUM(D256)</f>
        <v>29600</v>
      </c>
      <c r="E254" s="53" t="e">
        <f t="shared" si="4"/>
        <v>#DIV/0!</v>
      </c>
    </row>
    <row r="255" spans="1:5" ht="12">
      <c r="A255" s="33" t="s">
        <v>91</v>
      </c>
      <c r="B255" s="47">
        <v>0</v>
      </c>
      <c r="C255" s="47">
        <v>29600</v>
      </c>
      <c r="D255" s="47">
        <v>29600</v>
      </c>
      <c r="E255" s="48" t="e">
        <f t="shared" si="4"/>
        <v>#DIV/0!</v>
      </c>
    </row>
    <row r="256" spans="1:5" ht="12">
      <c r="A256" s="49" t="s">
        <v>57</v>
      </c>
      <c r="B256" s="50">
        <f>SUM(B255)</f>
        <v>0</v>
      </c>
      <c r="C256" s="50">
        <f>SUM(C255)</f>
        <v>29600</v>
      </c>
      <c r="D256" s="50">
        <f>SUM(D255)</f>
        <v>29600</v>
      </c>
      <c r="E256" s="50" t="e">
        <f t="shared" si="4"/>
        <v>#DIV/0!</v>
      </c>
    </row>
    <row r="257" spans="1:5" ht="12">
      <c r="A257" s="71" t="s">
        <v>138</v>
      </c>
      <c r="B257" s="72">
        <f>SUM(B8+B56+B60+B72+B83+B92+B111+B114+B135+B138+B146+B163+B167+B185+B190+B198+B207+B216+B220+B225+B233+B241+B250+B254)</f>
        <v>8201729.27</v>
      </c>
      <c r="C257" s="72">
        <f>SUM(C8+C56+C60+C72+C83+C92+C111+C114+C135+C138+C146+C163+C167+C185+C190+C198+C207+C216+C220+C225+C233+C241+C250+C254)</f>
        <v>291967.1300000001</v>
      </c>
      <c r="D257" s="72">
        <f>SUM(D8+D56+D60+D72+D83+D92+D111+D114+D135+D138+D146+D163+D167+D185+D190+D198+D207+D216+D220+D225+D233+D241+D250+D254)</f>
        <v>8493396.4</v>
      </c>
      <c r="E257" s="72">
        <f>AVERAGE(D257/B257*100)</f>
        <v>103.55616627175017</v>
      </c>
    </row>
    <row r="258" spans="3:5" ht="12">
      <c r="C258" s="47"/>
      <c r="D258" s="47"/>
      <c r="E258" s="48"/>
    </row>
    <row r="259" spans="1:5" ht="12">
      <c r="A259" t="s">
        <v>212</v>
      </c>
      <c r="C259" s="47"/>
      <c r="D259" s="47"/>
      <c r="E259" s="48"/>
    </row>
    <row r="260" spans="3:5" ht="12">
      <c r="C260" s="47"/>
      <c r="D260" s="47" t="s">
        <v>177</v>
      </c>
      <c r="E260" s="48"/>
    </row>
    <row r="261" spans="1:5" ht="12">
      <c r="A261" t="s">
        <v>213</v>
      </c>
      <c r="C261" s="47"/>
      <c r="D261" s="47" t="s">
        <v>178</v>
      </c>
      <c r="E261" s="48"/>
    </row>
    <row r="262" spans="1:5" ht="12">
      <c r="A262" t="s">
        <v>207</v>
      </c>
      <c r="C262" s="47"/>
      <c r="D262" s="47"/>
      <c r="E262" s="48"/>
    </row>
    <row r="263" spans="3:5" ht="12">
      <c r="C263" s="47"/>
      <c r="D263" s="47"/>
      <c r="E263" s="48"/>
    </row>
    <row r="264" spans="3:5" ht="12">
      <c r="C264" s="47"/>
      <c r="D264" s="47"/>
      <c r="E264" s="48"/>
    </row>
    <row r="265" spans="3:5" ht="12">
      <c r="C265" s="47"/>
      <c r="D265" s="47"/>
      <c r="E265" s="48"/>
    </row>
    <row r="266" spans="3:5" ht="12">
      <c r="C266" s="47"/>
      <c r="D266" s="47"/>
      <c r="E266" s="48"/>
    </row>
    <row r="267" spans="3:5" ht="12">
      <c r="C267" s="47"/>
      <c r="D267" s="47"/>
      <c r="E267" s="48"/>
    </row>
    <row r="268" spans="3:5" ht="12">
      <c r="C268" s="47"/>
      <c r="D268" s="47"/>
      <c r="E268" s="48"/>
    </row>
    <row r="269" spans="3:5" ht="12">
      <c r="C269" s="47"/>
      <c r="D269" s="47"/>
      <c r="E269" s="48"/>
    </row>
    <row r="270" spans="3:5" ht="12">
      <c r="C270" s="47"/>
      <c r="D270" s="47"/>
      <c r="E270" s="48"/>
    </row>
    <row r="271" spans="3:5" ht="12">
      <c r="C271" s="47"/>
      <c r="D271" s="47"/>
      <c r="E271" s="48"/>
    </row>
    <row r="272" spans="3:5" ht="12">
      <c r="C272" s="47"/>
      <c r="D272" s="47"/>
      <c r="E272" s="48"/>
    </row>
    <row r="273" spans="3:5" ht="12">
      <c r="C273" s="47"/>
      <c r="D273" s="47"/>
      <c r="E273" s="48"/>
    </row>
    <row r="274" spans="3:5" ht="12">
      <c r="C274" s="47"/>
      <c r="D274" s="47"/>
      <c r="E274" s="48"/>
    </row>
    <row r="275" spans="3:5" ht="12">
      <c r="C275" s="47"/>
      <c r="D275" s="47"/>
      <c r="E275" s="48"/>
    </row>
    <row r="276" spans="3:5" ht="12">
      <c r="C276" s="47"/>
      <c r="D276" s="47"/>
      <c r="E276" s="48"/>
    </row>
    <row r="277" spans="3:5" ht="12">
      <c r="C277" s="47"/>
      <c r="D277" s="47"/>
      <c r="E277" s="48"/>
    </row>
    <row r="278" spans="3:5" ht="12">
      <c r="C278" s="47"/>
      <c r="D278" s="47"/>
      <c r="E278" s="48"/>
    </row>
    <row r="279" spans="3:5" ht="12">
      <c r="C279" s="47"/>
      <c r="D279" s="47"/>
      <c r="E279" s="48"/>
    </row>
    <row r="280" spans="3:5" ht="12">
      <c r="C280" s="47"/>
      <c r="D280" s="47"/>
      <c r="E280" s="48"/>
    </row>
    <row r="281" spans="3:5" ht="12">
      <c r="C281" s="47"/>
      <c r="D281" s="47"/>
      <c r="E281" s="48"/>
    </row>
    <row r="282" spans="3:5" ht="12">
      <c r="C282" s="47"/>
      <c r="D282" s="47"/>
      <c r="E282" s="48"/>
    </row>
    <row r="283" spans="3:5" ht="12">
      <c r="C283" s="47"/>
      <c r="D283" s="47"/>
      <c r="E283" s="48"/>
    </row>
    <row r="284" spans="3:5" ht="12">
      <c r="C284" s="47"/>
      <c r="D284" s="47"/>
      <c r="E284" s="48"/>
    </row>
    <row r="285" spans="3:5" ht="12">
      <c r="C285" s="47"/>
      <c r="D285" s="47"/>
      <c r="E285" s="48"/>
    </row>
    <row r="286" spans="3:5" ht="12">
      <c r="C286" s="47"/>
      <c r="D286" s="47"/>
      <c r="E286" s="48"/>
    </row>
    <row r="287" spans="3:5" ht="12">
      <c r="C287" s="47"/>
      <c r="D287" s="47"/>
      <c r="E287" s="48"/>
    </row>
    <row r="288" spans="3:5" ht="12">
      <c r="C288" s="47"/>
      <c r="D288" s="47"/>
      <c r="E288" s="48"/>
    </row>
    <row r="289" spans="3:5" ht="12">
      <c r="C289" s="47"/>
      <c r="D289" s="47"/>
      <c r="E289" s="48"/>
    </row>
    <row r="290" spans="3:5" ht="12">
      <c r="C290" s="47"/>
      <c r="D290" s="47"/>
      <c r="E290" s="48"/>
    </row>
    <row r="291" spans="3:5" ht="12">
      <c r="C291" s="47"/>
      <c r="D291" s="47"/>
      <c r="E291" s="48"/>
    </row>
    <row r="292" spans="3:5" ht="12">
      <c r="C292" s="47"/>
      <c r="D292" s="47"/>
      <c r="E292" s="48"/>
    </row>
    <row r="293" spans="3:5" ht="12">
      <c r="C293" s="47"/>
      <c r="D293" s="47"/>
      <c r="E293" s="48"/>
    </row>
    <row r="294" spans="3:5" ht="12">
      <c r="C294" s="47"/>
      <c r="D294" s="47"/>
      <c r="E294" s="48"/>
    </row>
    <row r="295" spans="3:5" ht="12">
      <c r="C295" s="47"/>
      <c r="D295" s="47"/>
      <c r="E295" s="48"/>
    </row>
    <row r="296" spans="3:5" ht="12">
      <c r="C296" s="47"/>
      <c r="D296" s="47"/>
      <c r="E296" s="48"/>
    </row>
    <row r="297" spans="3:5" ht="12">
      <c r="C297" s="47"/>
      <c r="D297" s="47"/>
      <c r="E297" s="48"/>
    </row>
    <row r="298" spans="3:5" ht="12">
      <c r="C298" s="47"/>
      <c r="D298" s="47"/>
      <c r="E298" s="48"/>
    </row>
    <row r="299" spans="3:5" ht="12">
      <c r="C299" s="47"/>
      <c r="D299" s="47"/>
      <c r="E299" s="48"/>
    </row>
    <row r="300" spans="3:5" ht="12">
      <c r="C300" s="47"/>
      <c r="D300" s="47"/>
      <c r="E300" s="48"/>
    </row>
    <row r="301" spans="3:5" ht="12">
      <c r="C301" s="47"/>
      <c r="D301" s="47"/>
      <c r="E301" s="48"/>
    </row>
    <row r="302" spans="3:5" ht="12">
      <c r="C302" s="47"/>
      <c r="D302" s="47"/>
      <c r="E302" s="48"/>
    </row>
    <row r="303" spans="3:5" ht="12">
      <c r="C303" s="47"/>
      <c r="D303" s="47"/>
      <c r="E303" s="48"/>
    </row>
    <row r="304" spans="3:5" ht="12">
      <c r="C304" s="47"/>
      <c r="D304" s="47"/>
      <c r="E304" s="48"/>
    </row>
    <row r="305" spans="3:5" ht="12">
      <c r="C305" s="47"/>
      <c r="D305" s="47"/>
      <c r="E305" s="48"/>
    </row>
    <row r="306" spans="3:5" ht="12">
      <c r="C306" s="47"/>
      <c r="D306" s="47"/>
      <c r="E306" s="48"/>
    </row>
    <row r="307" spans="3:5" ht="12">
      <c r="C307" s="47"/>
      <c r="D307" s="47"/>
      <c r="E307" s="48"/>
    </row>
    <row r="308" spans="3:5" ht="12">
      <c r="C308" s="47"/>
      <c r="D308" s="47"/>
      <c r="E308" s="48"/>
    </row>
    <row r="309" spans="3:5" ht="12">
      <c r="C309" s="47"/>
      <c r="D309" s="47"/>
      <c r="E309" s="48"/>
    </row>
    <row r="310" spans="3:5" ht="12">
      <c r="C310" s="47"/>
      <c r="D310" s="47"/>
      <c r="E310" s="48"/>
    </row>
    <row r="311" spans="3:5" ht="12">
      <c r="C311" s="47"/>
      <c r="D311" s="47"/>
      <c r="E311" s="48"/>
    </row>
    <row r="312" spans="3:5" ht="12">
      <c r="C312" s="47"/>
      <c r="D312" s="47"/>
      <c r="E312" s="48"/>
    </row>
    <row r="313" spans="3:5" ht="12">
      <c r="C313" s="47"/>
      <c r="D313" s="47"/>
      <c r="E313" s="48"/>
    </row>
    <row r="314" spans="3:5" ht="12">
      <c r="C314" s="47"/>
      <c r="D314" s="47"/>
      <c r="E314" s="48"/>
    </row>
    <row r="315" spans="3:5" ht="12">
      <c r="C315" s="47"/>
      <c r="D315" s="47"/>
      <c r="E315" s="48"/>
    </row>
    <row r="316" spans="3:5" ht="12">
      <c r="C316" s="47"/>
      <c r="D316" s="47"/>
      <c r="E316" s="48"/>
    </row>
    <row r="317" spans="3:5" ht="12">
      <c r="C317" s="47"/>
      <c r="D317" s="47"/>
      <c r="E317" s="48"/>
    </row>
    <row r="318" spans="3:5" ht="12">
      <c r="C318" s="47"/>
      <c r="D318" s="47"/>
      <c r="E318" s="48"/>
    </row>
    <row r="319" spans="3:5" ht="12">
      <c r="C319" s="47"/>
      <c r="D319" s="47"/>
      <c r="E319" s="48"/>
    </row>
    <row r="320" spans="3:5" ht="12">
      <c r="C320" s="47"/>
      <c r="D320" s="47"/>
      <c r="E320" s="48"/>
    </row>
    <row r="321" spans="3:5" ht="12">
      <c r="C321" s="47"/>
      <c r="D321" s="47"/>
      <c r="E321" s="48"/>
    </row>
    <row r="322" spans="3:5" ht="12">
      <c r="C322" s="47"/>
      <c r="D322" s="47"/>
      <c r="E322" s="48"/>
    </row>
    <row r="323" spans="3:5" ht="12">
      <c r="C323" s="47"/>
      <c r="D323" s="47"/>
      <c r="E323" s="48"/>
    </row>
    <row r="324" spans="3:5" ht="12">
      <c r="C324" s="47"/>
      <c r="D324" s="47"/>
      <c r="E324" s="48"/>
    </row>
    <row r="325" spans="3:5" ht="12">
      <c r="C325" s="47"/>
      <c r="D325" s="47"/>
      <c r="E325" s="48"/>
    </row>
    <row r="326" spans="3:5" ht="12">
      <c r="C326" s="47"/>
      <c r="D326" s="47"/>
      <c r="E326" s="48"/>
    </row>
    <row r="327" spans="3:5" ht="12">
      <c r="C327" s="47"/>
      <c r="D327" s="47"/>
      <c r="E327" s="48"/>
    </row>
    <row r="328" spans="3:5" ht="12">
      <c r="C328" s="47"/>
      <c r="D328" s="47"/>
      <c r="E328" s="48"/>
    </row>
    <row r="329" spans="3:5" ht="12">
      <c r="C329" s="47"/>
      <c r="D329" s="47"/>
      <c r="E329" s="48"/>
    </row>
    <row r="330" spans="3:5" ht="12">
      <c r="C330" s="47"/>
      <c r="D330" s="47"/>
      <c r="E330" s="48"/>
    </row>
    <row r="331" spans="3:5" ht="12">
      <c r="C331" s="47"/>
      <c r="D331" s="47"/>
      <c r="E331" s="48"/>
    </row>
    <row r="332" spans="3:5" ht="12">
      <c r="C332" s="47"/>
      <c r="D332" s="47"/>
      <c r="E332" s="48"/>
    </row>
    <row r="333" spans="3:5" ht="12">
      <c r="C333" s="47"/>
      <c r="D333" s="47"/>
      <c r="E333" s="48"/>
    </row>
    <row r="334" spans="3:5" ht="12">
      <c r="C334" s="47"/>
      <c r="D334" s="47"/>
      <c r="E334" s="48"/>
    </row>
    <row r="335" spans="3:5" ht="12">
      <c r="C335" s="47"/>
      <c r="D335" s="47"/>
      <c r="E335" s="48"/>
    </row>
    <row r="336" spans="3:5" ht="12">
      <c r="C336" s="47"/>
      <c r="D336" s="47"/>
      <c r="E336" s="48"/>
    </row>
    <row r="337" spans="3:5" ht="12">
      <c r="C337" s="47"/>
      <c r="D337" s="47"/>
      <c r="E337" s="48"/>
    </row>
    <row r="338" spans="3:5" ht="12">
      <c r="C338" s="47"/>
      <c r="D338" s="47"/>
      <c r="E338" s="48"/>
    </row>
    <row r="339" spans="3:5" ht="12">
      <c r="C339" s="47"/>
      <c r="D339" s="47"/>
      <c r="E339" s="48"/>
    </row>
    <row r="340" spans="3:5" ht="12">
      <c r="C340" s="47"/>
      <c r="D340" s="47"/>
      <c r="E340" s="48"/>
    </row>
    <row r="341" spans="3:5" ht="12">
      <c r="C341" s="47"/>
      <c r="D341" s="47"/>
      <c r="E341" s="48"/>
    </row>
    <row r="342" spans="3:5" ht="12">
      <c r="C342" s="47"/>
      <c r="D342" s="47"/>
      <c r="E342" s="48"/>
    </row>
    <row r="343" spans="3:5" ht="12">
      <c r="C343" s="47"/>
      <c r="D343" s="47"/>
      <c r="E343" s="48"/>
    </row>
    <row r="344" spans="3:5" ht="12">
      <c r="C344" s="47"/>
      <c r="D344" s="47"/>
      <c r="E344" s="48"/>
    </row>
    <row r="345" spans="3:5" ht="12">
      <c r="C345" s="47"/>
      <c r="D345" s="47"/>
      <c r="E345" s="48"/>
    </row>
    <row r="346" spans="3:5" ht="12">
      <c r="C346" s="47"/>
      <c r="D346" s="47"/>
      <c r="E346" s="48"/>
    </row>
    <row r="347" spans="3:5" ht="12">
      <c r="C347" s="47"/>
      <c r="D347" s="47"/>
      <c r="E347" s="48"/>
    </row>
    <row r="348" spans="3:5" ht="12">
      <c r="C348" s="47"/>
      <c r="D348" s="47"/>
      <c r="E348" s="48"/>
    </row>
    <row r="349" spans="3:5" ht="12">
      <c r="C349" s="47"/>
      <c r="D349" s="47"/>
      <c r="E349" s="48"/>
    </row>
    <row r="350" spans="3:5" ht="12">
      <c r="C350" s="47"/>
      <c r="D350" s="47"/>
      <c r="E350" s="48"/>
    </row>
    <row r="351" spans="3:5" ht="12">
      <c r="C351" s="47"/>
      <c r="D351" s="47"/>
      <c r="E351" s="48"/>
    </row>
    <row r="352" spans="3:5" ht="12">
      <c r="C352" s="47"/>
      <c r="D352" s="47"/>
      <c r="E352" s="48"/>
    </row>
    <row r="353" spans="3:5" ht="12">
      <c r="C353" s="47"/>
      <c r="D353" s="47"/>
      <c r="E353" s="48"/>
    </row>
    <row r="354" spans="3:5" ht="12">
      <c r="C354" s="47"/>
      <c r="D354" s="47"/>
      <c r="E354" s="48"/>
    </row>
    <row r="355" spans="3:5" ht="12">
      <c r="C355" s="47"/>
      <c r="D355" s="47"/>
      <c r="E355" s="48"/>
    </row>
    <row r="356" spans="3:5" ht="12">
      <c r="C356" s="47"/>
      <c r="D356" s="47"/>
      <c r="E356" s="48"/>
    </row>
    <row r="357" spans="3:5" ht="12">
      <c r="C357" s="47"/>
      <c r="D357" s="47"/>
      <c r="E357" s="48"/>
    </row>
    <row r="358" spans="3:5" ht="12">
      <c r="C358" s="47"/>
      <c r="D358" s="47"/>
      <c r="E358" s="48"/>
    </row>
    <row r="359" spans="3:5" ht="12">
      <c r="C359" s="47"/>
      <c r="D359" s="47"/>
      <c r="E359" s="48"/>
    </row>
    <row r="360" spans="3:5" ht="12">
      <c r="C360" s="47"/>
      <c r="D360" s="47"/>
      <c r="E360" s="48"/>
    </row>
    <row r="361" spans="3:5" ht="12">
      <c r="C361" s="47"/>
      <c r="D361" s="47"/>
      <c r="E361" s="48"/>
    </row>
    <row r="362" spans="3:5" ht="12">
      <c r="C362" s="47"/>
      <c r="D362" s="47"/>
      <c r="E362" s="48"/>
    </row>
    <row r="363" spans="3:5" ht="12">
      <c r="C363" s="47"/>
      <c r="D363" s="47"/>
      <c r="E363" s="48"/>
    </row>
    <row r="364" spans="3:5" ht="12">
      <c r="C364" s="47"/>
      <c r="D364" s="47"/>
      <c r="E364" s="48"/>
    </row>
    <row r="365" spans="3:5" ht="12">
      <c r="C365" s="47"/>
      <c r="D365" s="47"/>
      <c r="E365" s="48"/>
    </row>
    <row r="366" spans="3:5" ht="12">
      <c r="C366" s="47"/>
      <c r="D366" s="47"/>
      <c r="E366" s="48"/>
    </row>
    <row r="367" spans="3:5" ht="12">
      <c r="C367" s="47"/>
      <c r="D367" s="47"/>
      <c r="E367" s="48"/>
    </row>
    <row r="368" spans="3:5" ht="12">
      <c r="C368" s="47"/>
      <c r="D368" s="47"/>
      <c r="E368" s="48"/>
    </row>
    <row r="369" spans="3:5" ht="12">
      <c r="C369" s="47"/>
      <c r="D369" s="47"/>
      <c r="E369" s="48"/>
    </row>
    <row r="370" spans="3:5" ht="12">
      <c r="C370" s="47"/>
      <c r="D370" s="47"/>
      <c r="E370" s="48"/>
    </row>
    <row r="371" spans="3:5" ht="12">
      <c r="C371" s="47"/>
      <c r="D371" s="47"/>
      <c r="E371" s="48"/>
    </row>
    <row r="372" spans="3:5" ht="12">
      <c r="C372" s="47"/>
      <c r="D372" s="47"/>
      <c r="E372" s="48"/>
    </row>
    <row r="373" spans="3:5" ht="12">
      <c r="C373" s="47"/>
      <c r="D373" s="47"/>
      <c r="E373" s="48"/>
    </row>
    <row r="374" spans="3:5" ht="12">
      <c r="C374" s="47"/>
      <c r="D374" s="47"/>
      <c r="E374" s="48"/>
    </row>
    <row r="375" spans="3:5" ht="12">
      <c r="C375" s="47"/>
      <c r="D375" s="47"/>
      <c r="E375" s="48"/>
    </row>
    <row r="376" spans="3:5" ht="12">
      <c r="C376" s="47"/>
      <c r="D376" s="47"/>
      <c r="E376" s="48"/>
    </row>
    <row r="377" spans="3:5" ht="12">
      <c r="C377" s="47"/>
      <c r="D377" s="47"/>
      <c r="E377" s="48"/>
    </row>
    <row r="378" spans="3:5" ht="12">
      <c r="C378" s="47"/>
      <c r="D378" s="47"/>
      <c r="E378" s="48"/>
    </row>
    <row r="379" spans="3:5" ht="12">
      <c r="C379" s="47"/>
      <c r="D379" s="47"/>
      <c r="E379" s="48"/>
    </row>
    <row r="380" spans="3:5" ht="12">
      <c r="C380" s="47"/>
      <c r="D380" s="47"/>
      <c r="E380" s="48"/>
    </row>
    <row r="381" spans="3:5" ht="12">
      <c r="C381" s="47"/>
      <c r="D381" s="47"/>
      <c r="E381" s="48"/>
    </row>
    <row r="382" spans="3:5" ht="12">
      <c r="C382" s="47"/>
      <c r="D382" s="47"/>
      <c r="E382" s="48"/>
    </row>
    <row r="383" spans="3:5" ht="12">
      <c r="C383" s="47"/>
      <c r="D383" s="47"/>
      <c r="E383" s="48"/>
    </row>
    <row r="384" spans="3:5" ht="12">
      <c r="C384" s="47"/>
      <c r="D384" s="47"/>
      <c r="E384" s="48"/>
    </row>
    <row r="385" spans="3:5" ht="12">
      <c r="C385" s="47"/>
      <c r="D385" s="47"/>
      <c r="E385" s="48"/>
    </row>
    <row r="386" spans="3:5" ht="12">
      <c r="C386" s="47"/>
      <c r="D386" s="47"/>
      <c r="E386" s="48"/>
    </row>
    <row r="387" spans="3:5" ht="12">
      <c r="C387" s="47"/>
      <c r="D387" s="47"/>
      <c r="E387" s="48"/>
    </row>
    <row r="388" spans="3:5" ht="12">
      <c r="C388" s="47"/>
      <c r="D388" s="47"/>
      <c r="E388" s="48"/>
    </row>
    <row r="389" spans="3:5" ht="12">
      <c r="C389" s="47"/>
      <c r="D389" s="47"/>
      <c r="E389" s="48"/>
    </row>
    <row r="390" spans="3:5" ht="12">
      <c r="C390" s="47"/>
      <c r="D390" s="47"/>
      <c r="E390" s="48"/>
    </row>
    <row r="391" spans="3:5" ht="12">
      <c r="C391" s="47"/>
      <c r="D391" s="47"/>
      <c r="E391" s="48"/>
    </row>
    <row r="392" spans="3:5" ht="12">
      <c r="C392" s="47"/>
      <c r="D392" s="47"/>
      <c r="E392" s="48"/>
    </row>
    <row r="393" spans="3:5" ht="12">
      <c r="C393" s="47"/>
      <c r="D393" s="47"/>
      <c r="E393" s="48"/>
    </row>
    <row r="394" spans="3:5" ht="12">
      <c r="C394" s="47"/>
      <c r="D394" s="47"/>
      <c r="E394" s="48"/>
    </row>
    <row r="395" spans="3:5" ht="12">
      <c r="C395" s="47"/>
      <c r="D395" s="47"/>
      <c r="E395" s="48"/>
    </row>
    <row r="396" spans="3:5" ht="12">
      <c r="C396" s="47"/>
      <c r="D396" s="47"/>
      <c r="E396" s="48"/>
    </row>
    <row r="397" spans="3:5" ht="12">
      <c r="C397" s="47"/>
      <c r="D397" s="47"/>
      <c r="E397" s="48"/>
    </row>
    <row r="398" spans="3:5" ht="12">
      <c r="C398" s="47"/>
      <c r="D398" s="47"/>
      <c r="E398" s="48"/>
    </row>
    <row r="399" spans="3:5" ht="12">
      <c r="C399" s="47"/>
      <c r="D399" s="47"/>
      <c r="E399" s="48"/>
    </row>
    <row r="400" spans="3:5" ht="12">
      <c r="C400" s="47"/>
      <c r="D400" s="47"/>
      <c r="E400" s="48"/>
    </row>
    <row r="401" spans="3:5" ht="12">
      <c r="C401" s="47"/>
      <c r="D401" s="47"/>
      <c r="E401" s="48"/>
    </row>
    <row r="402" spans="3:5" ht="12">
      <c r="C402" s="47"/>
      <c r="D402" s="47"/>
      <c r="E402" s="48"/>
    </row>
    <row r="403" spans="3:5" ht="12">
      <c r="C403" s="47"/>
      <c r="D403" s="47"/>
      <c r="E403" s="48"/>
    </row>
    <row r="404" spans="3:5" ht="12">
      <c r="C404" s="47"/>
      <c r="D404" s="47"/>
      <c r="E404" s="48"/>
    </row>
    <row r="405" spans="3:5" ht="12">
      <c r="C405" s="47"/>
      <c r="D405" s="47"/>
      <c r="E405" s="48"/>
    </row>
    <row r="406" spans="3:5" ht="12">
      <c r="C406" s="47"/>
      <c r="D406" s="47"/>
      <c r="E406" s="48"/>
    </row>
    <row r="407" spans="3:5" ht="12">
      <c r="C407" s="47"/>
      <c r="D407" s="47"/>
      <c r="E407" s="48"/>
    </row>
    <row r="408" spans="3:5" ht="12">
      <c r="C408" s="47"/>
      <c r="D408" s="47"/>
      <c r="E408" s="48"/>
    </row>
    <row r="409" spans="3:5" ht="12">
      <c r="C409" s="47"/>
      <c r="D409" s="47"/>
      <c r="E409" s="48"/>
    </row>
    <row r="410" spans="3:5" ht="12">
      <c r="C410" s="47"/>
      <c r="D410" s="47"/>
      <c r="E410" s="48"/>
    </row>
    <row r="411" spans="3:5" ht="12">
      <c r="C411" s="47"/>
      <c r="D411" s="47"/>
      <c r="E411" s="48"/>
    </row>
    <row r="412" spans="3:5" ht="12">
      <c r="C412" s="47"/>
      <c r="D412" s="47"/>
      <c r="E412" s="48"/>
    </row>
    <row r="413" spans="3:5" ht="12">
      <c r="C413" s="47"/>
      <c r="D413" s="47"/>
      <c r="E413" s="48"/>
    </row>
    <row r="414" spans="3:5" ht="12">
      <c r="C414" s="47"/>
      <c r="D414" s="47"/>
      <c r="E414" s="48"/>
    </row>
    <row r="415" spans="3:5" ht="12">
      <c r="C415" s="47"/>
      <c r="D415" s="47"/>
      <c r="E415" s="48"/>
    </row>
    <row r="416" spans="3:5" ht="12">
      <c r="C416" s="47"/>
      <c r="D416" s="47"/>
      <c r="E416" s="48"/>
    </row>
    <row r="417" spans="3:5" ht="12">
      <c r="C417" s="47"/>
      <c r="D417" s="47"/>
      <c r="E417" s="48"/>
    </row>
    <row r="418" spans="3:5" ht="12">
      <c r="C418" s="47"/>
      <c r="D418" s="47"/>
      <c r="E418" s="48"/>
    </row>
    <row r="419" spans="3:5" ht="12">
      <c r="C419" s="47"/>
      <c r="D419" s="47"/>
      <c r="E419" s="48"/>
    </row>
    <row r="420" spans="3:5" ht="12">
      <c r="C420" s="47"/>
      <c r="D420" s="47"/>
      <c r="E420" s="48"/>
    </row>
    <row r="421" spans="3:5" ht="12">
      <c r="C421" s="47"/>
      <c r="D421" s="47"/>
      <c r="E421" s="48"/>
    </row>
    <row r="422" spans="3:5" ht="12">
      <c r="C422" s="47"/>
      <c r="D422" s="47"/>
      <c r="E422" s="48"/>
    </row>
    <row r="423" spans="3:5" ht="12">
      <c r="C423" s="47"/>
      <c r="D423" s="47"/>
      <c r="E423" s="48"/>
    </row>
    <row r="424" spans="3:5" ht="12">
      <c r="C424" s="47"/>
      <c r="D424" s="47"/>
      <c r="E424" s="48"/>
    </row>
    <row r="425" spans="3:5" ht="12">
      <c r="C425" s="47"/>
      <c r="D425" s="47"/>
      <c r="E425" s="48"/>
    </row>
    <row r="426" spans="3:5" ht="12">
      <c r="C426" s="47"/>
      <c r="D426" s="47"/>
      <c r="E426" s="48"/>
    </row>
    <row r="427" spans="3:5" ht="12">
      <c r="C427" s="47"/>
      <c r="D427" s="47"/>
      <c r="E427" s="48"/>
    </row>
    <row r="428" spans="3:5" ht="12">
      <c r="C428" s="47"/>
      <c r="D428" s="47"/>
      <c r="E428" s="48"/>
    </row>
    <row r="429" spans="3:5" ht="12">
      <c r="C429" s="47"/>
      <c r="D429" s="47"/>
      <c r="E429" s="48"/>
    </row>
    <row r="430" spans="3:5" ht="12">
      <c r="C430" s="47"/>
      <c r="D430" s="47"/>
      <c r="E430" s="48"/>
    </row>
    <row r="431" spans="3:5" ht="12">
      <c r="C431" s="47"/>
      <c r="D431" s="47"/>
      <c r="E431" s="48"/>
    </row>
    <row r="432" spans="3:5" ht="12">
      <c r="C432" s="47"/>
      <c r="D432" s="47"/>
      <c r="E432" s="48"/>
    </row>
    <row r="433" spans="3:5" ht="12">
      <c r="C433" s="47"/>
      <c r="D433" s="47"/>
      <c r="E433" s="48"/>
    </row>
    <row r="434" spans="3:5" ht="12">
      <c r="C434" s="47"/>
      <c r="D434" s="47"/>
      <c r="E434" s="48"/>
    </row>
    <row r="435" spans="3:5" ht="12">
      <c r="C435" s="47"/>
      <c r="D435" s="47"/>
      <c r="E435" s="48"/>
    </row>
    <row r="436" spans="3:5" ht="12">
      <c r="C436" s="47"/>
      <c r="D436" s="47"/>
      <c r="E436" s="48"/>
    </row>
    <row r="437" spans="3:5" ht="12">
      <c r="C437" s="47"/>
      <c r="D437" s="47"/>
      <c r="E437" s="48"/>
    </row>
    <row r="438" spans="3:5" ht="12">
      <c r="C438" s="47"/>
      <c r="D438" s="47"/>
      <c r="E438" s="48"/>
    </row>
    <row r="439" spans="3:5" ht="12">
      <c r="C439" s="47"/>
      <c r="D439" s="47"/>
      <c r="E439" s="48"/>
    </row>
    <row r="440" spans="3:5" ht="12">
      <c r="C440" s="47"/>
      <c r="D440" s="47"/>
      <c r="E440" s="48"/>
    </row>
    <row r="441" spans="3:5" ht="12">
      <c r="C441" s="47"/>
      <c r="D441" s="47"/>
      <c r="E441" s="48"/>
    </row>
    <row r="442" spans="3:5" ht="12">
      <c r="C442" s="47"/>
      <c r="D442" s="47"/>
      <c r="E442" s="48"/>
    </row>
    <row r="443" spans="3:5" ht="12">
      <c r="C443" s="47"/>
      <c r="D443" s="47"/>
      <c r="E443" s="48"/>
    </row>
    <row r="444" spans="3:5" ht="12">
      <c r="C444" s="47"/>
      <c r="D444" s="47"/>
      <c r="E444" s="48"/>
    </row>
    <row r="445" spans="3:5" ht="12">
      <c r="C445" s="47"/>
      <c r="D445" s="47"/>
      <c r="E445" s="48"/>
    </row>
    <row r="446" spans="3:5" ht="12">
      <c r="C446" s="47"/>
      <c r="D446" s="47"/>
      <c r="E446" s="48"/>
    </row>
    <row r="447" spans="3:5" ht="12">
      <c r="C447" s="47"/>
      <c r="D447" s="47"/>
      <c r="E447" s="48"/>
    </row>
    <row r="448" spans="3:5" ht="12">
      <c r="C448" s="47"/>
      <c r="D448" s="47"/>
      <c r="E448" s="48"/>
    </row>
    <row r="449" spans="3:5" ht="12">
      <c r="C449" s="47"/>
      <c r="D449" s="47"/>
      <c r="E449" s="48"/>
    </row>
    <row r="450" spans="3:5" ht="12">
      <c r="C450" s="47"/>
      <c r="D450" s="47"/>
      <c r="E450" s="48"/>
    </row>
    <row r="451" spans="3:5" ht="12">
      <c r="C451" s="47"/>
      <c r="D451" s="47"/>
      <c r="E451" s="48"/>
    </row>
    <row r="452" spans="3:5" ht="12">
      <c r="C452" s="47"/>
      <c r="D452" s="47"/>
      <c r="E452" s="48"/>
    </row>
    <row r="453" spans="3:5" ht="12">
      <c r="C453" s="47"/>
      <c r="D453" s="47"/>
      <c r="E453" s="48"/>
    </row>
    <row r="454" spans="3:5" ht="12">
      <c r="C454" s="47"/>
      <c r="D454" s="47"/>
      <c r="E454" s="48"/>
    </row>
    <row r="455" spans="3:5" ht="12">
      <c r="C455" s="47"/>
      <c r="D455" s="47"/>
      <c r="E455" s="48"/>
    </row>
    <row r="456" spans="3:5" ht="12">
      <c r="C456" s="47"/>
      <c r="D456" s="47"/>
      <c r="E456" s="48"/>
    </row>
    <row r="457" spans="3:5" ht="12">
      <c r="C457" s="47"/>
      <c r="D457" s="47"/>
      <c r="E457" s="48"/>
    </row>
    <row r="458" spans="3:5" ht="12">
      <c r="C458" s="47"/>
      <c r="D458" s="47"/>
      <c r="E458" s="48"/>
    </row>
    <row r="459" spans="3:5" ht="12">
      <c r="C459" s="47"/>
      <c r="D459" s="47"/>
      <c r="E459" s="48"/>
    </row>
    <row r="460" spans="3:5" ht="12">
      <c r="C460" s="47"/>
      <c r="D460" s="47"/>
      <c r="E460" s="48"/>
    </row>
    <row r="461" spans="3:5" ht="12">
      <c r="C461" s="47"/>
      <c r="D461" s="47"/>
      <c r="E461" s="48"/>
    </row>
    <row r="462" spans="3:5" ht="12">
      <c r="C462" s="47"/>
      <c r="D462" s="47"/>
      <c r="E462" s="48"/>
    </row>
    <row r="463" spans="3:5" ht="12">
      <c r="C463" s="47"/>
      <c r="D463" s="47"/>
      <c r="E463" s="48"/>
    </row>
    <row r="464" spans="3:5" ht="12">
      <c r="C464" s="47"/>
      <c r="D464" s="47"/>
      <c r="E464" s="48"/>
    </row>
    <row r="465" spans="3:5" ht="12">
      <c r="C465" s="47"/>
      <c r="D465" s="47"/>
      <c r="E465" s="48"/>
    </row>
    <row r="466" spans="3:5" ht="12">
      <c r="C466" s="47"/>
      <c r="D466" s="47"/>
      <c r="E466" s="48"/>
    </row>
    <row r="467" spans="3:5" ht="12">
      <c r="C467" s="47"/>
      <c r="D467" s="47"/>
      <c r="E467" s="48"/>
    </row>
    <row r="468" spans="3:5" ht="12">
      <c r="C468" s="47"/>
      <c r="D468" s="47"/>
      <c r="E468" s="48"/>
    </row>
    <row r="469" spans="3:5" ht="12">
      <c r="C469" s="47"/>
      <c r="D469" s="47"/>
      <c r="E469" s="48"/>
    </row>
    <row r="470" spans="3:5" ht="12">
      <c r="C470" s="47"/>
      <c r="D470" s="47"/>
      <c r="E470" s="48"/>
    </row>
    <row r="471" spans="3:5" ht="12">
      <c r="C471" s="47"/>
      <c r="D471" s="47"/>
      <c r="E471" s="48"/>
    </row>
    <row r="472" spans="3:5" ht="12">
      <c r="C472" s="47"/>
      <c r="D472" s="47"/>
      <c r="E472" s="48"/>
    </row>
    <row r="473" spans="3:5" ht="12">
      <c r="C473" s="47"/>
      <c r="D473" s="47"/>
      <c r="E473" s="48"/>
    </row>
    <row r="474" spans="3:5" ht="12">
      <c r="C474" s="47"/>
      <c r="D474" s="47"/>
      <c r="E474" s="48"/>
    </row>
    <row r="475" spans="3:5" ht="12">
      <c r="C475" s="47"/>
      <c r="D475" s="47"/>
      <c r="E475" s="48"/>
    </row>
    <row r="476" spans="3:5" ht="12">
      <c r="C476" s="47"/>
      <c r="D476" s="47"/>
      <c r="E476" s="48"/>
    </row>
    <row r="477" spans="3:5" ht="12">
      <c r="C477" s="47"/>
      <c r="D477" s="47"/>
      <c r="E477" s="48"/>
    </row>
    <row r="478" spans="3:5" ht="12">
      <c r="C478" s="47"/>
      <c r="D478" s="47"/>
      <c r="E478" s="48"/>
    </row>
    <row r="479" spans="3:5" ht="12">
      <c r="C479" s="47"/>
      <c r="D479" s="47"/>
      <c r="E479" s="48"/>
    </row>
    <row r="480" spans="3:5" ht="12">
      <c r="C480" s="47"/>
      <c r="D480" s="47"/>
      <c r="E480" s="48"/>
    </row>
    <row r="481" spans="3:5" ht="12">
      <c r="C481" s="47"/>
      <c r="D481" s="47"/>
      <c r="E481" s="48"/>
    </row>
    <row r="482" spans="3:5" ht="12">
      <c r="C482" s="47"/>
      <c r="D482" s="47"/>
      <c r="E482" s="48"/>
    </row>
    <row r="483" spans="3:5" ht="12">
      <c r="C483" s="47"/>
      <c r="D483" s="47"/>
      <c r="E483" s="48"/>
    </row>
    <row r="484" spans="3:5" ht="12">
      <c r="C484" s="47"/>
      <c r="D484" s="47"/>
      <c r="E484" s="48"/>
    </row>
    <row r="485" spans="3:5" ht="12">
      <c r="C485" s="47"/>
      <c r="D485" s="47"/>
      <c r="E485" s="48"/>
    </row>
    <row r="486" spans="3:5" ht="12">
      <c r="C486" s="47"/>
      <c r="D486" s="47"/>
      <c r="E486" s="48"/>
    </row>
    <row r="487" spans="3:5" ht="12">
      <c r="C487" s="47"/>
      <c r="D487" s="47"/>
      <c r="E487" s="48"/>
    </row>
    <row r="488" spans="3:5" ht="12">
      <c r="C488" s="47"/>
      <c r="D488" s="47"/>
      <c r="E488" s="48"/>
    </row>
    <row r="489" spans="3:5" ht="12">
      <c r="C489" s="47"/>
      <c r="D489" s="47"/>
      <c r="E489" s="48"/>
    </row>
    <row r="490" spans="3:5" ht="12">
      <c r="C490" s="47"/>
      <c r="D490" s="47"/>
      <c r="E490" s="48"/>
    </row>
    <row r="491" spans="3:5" ht="12">
      <c r="C491" s="47"/>
      <c r="D491" s="47"/>
      <c r="E491" s="48"/>
    </row>
    <row r="492" spans="3:5" ht="12">
      <c r="C492" s="47"/>
      <c r="D492" s="47"/>
      <c r="E492" s="48"/>
    </row>
    <row r="493" spans="3:5" ht="12">
      <c r="C493" s="47"/>
      <c r="D493" s="47"/>
      <c r="E493" s="48"/>
    </row>
    <row r="494" spans="3:5" ht="12">
      <c r="C494" s="47"/>
      <c r="D494" s="47"/>
      <c r="E494" s="48"/>
    </row>
    <row r="495" spans="3:5" ht="12">
      <c r="C495" s="47"/>
      <c r="D495" s="47"/>
      <c r="E495" s="48"/>
    </row>
    <row r="496" spans="3:5" ht="12">
      <c r="C496" s="47"/>
      <c r="D496" s="47"/>
      <c r="E496" s="48"/>
    </row>
    <row r="497" spans="3:5" ht="12">
      <c r="C497" s="47"/>
      <c r="D497" s="47"/>
      <c r="E497" s="48"/>
    </row>
    <row r="498" spans="3:5" ht="12">
      <c r="C498" s="47"/>
      <c r="D498" s="47"/>
      <c r="E498" s="48"/>
    </row>
    <row r="499" spans="3:5" ht="12">
      <c r="C499" s="47"/>
      <c r="D499" s="47"/>
      <c r="E499" s="48"/>
    </row>
    <row r="500" spans="3:5" ht="12">
      <c r="C500" s="47"/>
      <c r="D500" s="47"/>
      <c r="E500" s="48"/>
    </row>
    <row r="501" spans="3:5" ht="12">
      <c r="C501" s="47"/>
      <c r="D501" s="47"/>
      <c r="E501" s="48"/>
    </row>
    <row r="502" spans="3:5" ht="12">
      <c r="C502" s="47"/>
      <c r="D502" s="47"/>
      <c r="E502" s="48"/>
    </row>
    <row r="503" spans="3:5" ht="12">
      <c r="C503" s="47"/>
      <c r="D503" s="47"/>
      <c r="E503" s="48"/>
    </row>
    <row r="504" spans="3:5" ht="12">
      <c r="C504" s="47"/>
      <c r="D504" s="47"/>
      <c r="E504" s="48"/>
    </row>
    <row r="505" spans="3:5" ht="12">
      <c r="C505" s="47"/>
      <c r="D505" s="47"/>
      <c r="E505" s="48"/>
    </row>
    <row r="506" spans="3:5" ht="12">
      <c r="C506" s="47"/>
      <c r="D506" s="47"/>
      <c r="E506" s="48"/>
    </row>
    <row r="507" spans="3:5" ht="12">
      <c r="C507" s="47"/>
      <c r="D507" s="47"/>
      <c r="E507" s="48"/>
    </row>
    <row r="508" spans="3:5" ht="12">
      <c r="C508" s="47"/>
      <c r="D508" s="47"/>
      <c r="E508" s="48"/>
    </row>
    <row r="509" spans="3:5" ht="12">
      <c r="C509" s="47"/>
      <c r="D509" s="47"/>
      <c r="E509" s="48"/>
    </row>
    <row r="510" spans="3:5" ht="12">
      <c r="C510" s="47"/>
      <c r="D510" s="47"/>
      <c r="E510" s="48"/>
    </row>
    <row r="511" spans="3:5" ht="12">
      <c r="C511" s="47"/>
      <c r="D511" s="47"/>
      <c r="E511" s="48"/>
    </row>
    <row r="512" spans="3:5" ht="12">
      <c r="C512" s="47"/>
      <c r="D512" s="47"/>
      <c r="E512" s="48"/>
    </row>
    <row r="513" spans="3:5" ht="12">
      <c r="C513" s="47"/>
      <c r="D513" s="47"/>
      <c r="E513" s="48"/>
    </row>
    <row r="514" spans="3:5" ht="12">
      <c r="C514" s="47"/>
      <c r="D514" s="47"/>
      <c r="E514" s="48"/>
    </row>
    <row r="515" spans="3:5" ht="12">
      <c r="C515" s="47"/>
      <c r="D515" s="47"/>
      <c r="E515" s="48"/>
    </row>
    <row r="516" spans="3:5" ht="12">
      <c r="C516" s="47"/>
      <c r="D516" s="47"/>
      <c r="E516" s="48"/>
    </row>
    <row r="517" spans="3:5" ht="12">
      <c r="C517" s="47"/>
      <c r="D517" s="47"/>
      <c r="E517" s="48"/>
    </row>
    <row r="518" spans="3:5" ht="12">
      <c r="C518" s="47"/>
      <c r="D518" s="47"/>
      <c r="E518" s="48"/>
    </row>
    <row r="519" spans="3:5" ht="12">
      <c r="C519" s="47"/>
      <c r="D519" s="47"/>
      <c r="E519" s="48"/>
    </row>
    <row r="520" spans="3:5" ht="12">
      <c r="C520" s="47"/>
      <c r="D520" s="47"/>
      <c r="E520" s="48"/>
    </row>
    <row r="521" spans="3:5" ht="12">
      <c r="C521" s="47"/>
      <c r="D521" s="47"/>
      <c r="E521" s="48"/>
    </row>
    <row r="522" spans="3:5" ht="12">
      <c r="C522" s="47"/>
      <c r="D522" s="47"/>
      <c r="E522" s="48"/>
    </row>
    <row r="523" spans="3:5" ht="12">
      <c r="C523" s="47"/>
      <c r="D523" s="47"/>
      <c r="E523" s="48"/>
    </row>
    <row r="524" spans="3:5" ht="12">
      <c r="C524" s="47"/>
      <c r="D524" s="47"/>
      <c r="E524" s="48"/>
    </row>
    <row r="525" spans="3:5" ht="12">
      <c r="C525" s="47"/>
      <c r="D525" s="47"/>
      <c r="E525" s="48"/>
    </row>
    <row r="526" spans="3:5" ht="12">
      <c r="C526" s="47"/>
      <c r="D526" s="47"/>
      <c r="E526" s="48"/>
    </row>
    <row r="527" spans="3:5" ht="12">
      <c r="C527" s="47"/>
      <c r="D527" s="47"/>
      <c r="E527" s="48"/>
    </row>
    <row r="528" spans="3:5" ht="12">
      <c r="C528" s="47"/>
      <c r="D528" s="47"/>
      <c r="E528" s="48"/>
    </row>
    <row r="529" spans="3:5" ht="12">
      <c r="C529" s="47"/>
      <c r="D529" s="47"/>
      <c r="E529" s="48"/>
    </row>
    <row r="530" spans="3:5" ht="12">
      <c r="C530" s="47"/>
      <c r="D530" s="47"/>
      <c r="E530" s="48"/>
    </row>
    <row r="531" spans="3:5" ht="12">
      <c r="C531" s="47"/>
      <c r="D531" s="47"/>
      <c r="E531" s="48"/>
    </row>
    <row r="532" spans="3:5" ht="12">
      <c r="C532" s="47"/>
      <c r="D532" s="47"/>
      <c r="E532" s="48"/>
    </row>
    <row r="533" spans="3:5" ht="12">
      <c r="C533" s="47"/>
      <c r="D533" s="47"/>
      <c r="E533" s="48"/>
    </row>
    <row r="534" spans="3:5" ht="12">
      <c r="C534" s="47"/>
      <c r="D534" s="47"/>
      <c r="E534" s="48"/>
    </row>
    <row r="535" spans="3:5" ht="12">
      <c r="C535" s="47"/>
      <c r="D535" s="47"/>
      <c r="E535" s="48"/>
    </row>
    <row r="536" spans="3:5" ht="12">
      <c r="C536" s="47"/>
      <c r="D536" s="47"/>
      <c r="E536" s="48"/>
    </row>
    <row r="537" spans="3:5" ht="12">
      <c r="C537" s="47"/>
      <c r="D537" s="47"/>
      <c r="E537" s="48"/>
    </row>
    <row r="538" spans="3:5" ht="12">
      <c r="C538" s="47"/>
      <c r="D538" s="47"/>
      <c r="E538" s="48"/>
    </row>
    <row r="539" spans="3:5" ht="12">
      <c r="C539" s="47"/>
      <c r="D539" s="47"/>
      <c r="E539" s="48"/>
    </row>
    <row r="540" spans="3:5" ht="12">
      <c r="C540" s="47"/>
      <c r="D540" s="47"/>
      <c r="E540" s="48"/>
    </row>
    <row r="541" spans="3:5" ht="12">
      <c r="C541" s="47"/>
      <c r="D541" s="47"/>
      <c r="E541" s="48"/>
    </row>
    <row r="542" spans="3:5" ht="12">
      <c r="C542" s="47"/>
      <c r="D542" s="47"/>
      <c r="E542" s="48"/>
    </row>
    <row r="543" spans="3:5" ht="12">
      <c r="C543" s="47"/>
      <c r="D543" s="47"/>
      <c r="E543" s="48"/>
    </row>
    <row r="544" spans="3:5" ht="12">
      <c r="C544" s="47"/>
      <c r="D544" s="47"/>
      <c r="E544" s="48"/>
    </row>
    <row r="545" spans="3:5" ht="12">
      <c r="C545" s="47"/>
      <c r="D545" s="47"/>
      <c r="E545" s="48"/>
    </row>
    <row r="546" spans="3:5" ht="12">
      <c r="C546" s="47"/>
      <c r="D546" s="47"/>
      <c r="E546" s="48"/>
    </row>
    <row r="547" spans="3:5" ht="12">
      <c r="C547" s="47"/>
      <c r="D547" s="47"/>
      <c r="E547" s="48"/>
    </row>
    <row r="548" spans="3:5" ht="12">
      <c r="C548" s="47"/>
      <c r="D548" s="47"/>
      <c r="E548" s="48"/>
    </row>
    <row r="549" spans="3:5" ht="12">
      <c r="C549" s="47"/>
      <c r="D549" s="47"/>
      <c r="E549" s="48"/>
    </row>
    <row r="550" spans="3:5" ht="12">
      <c r="C550" s="47"/>
      <c r="D550" s="47"/>
      <c r="E550" s="48"/>
    </row>
    <row r="551" spans="3:5" ht="12">
      <c r="C551" s="47"/>
      <c r="D551" s="47"/>
      <c r="E551" s="48"/>
    </row>
    <row r="552" spans="3:5" ht="12">
      <c r="C552" s="47"/>
      <c r="D552" s="47"/>
      <c r="E552" s="48"/>
    </row>
    <row r="553" spans="3:5" ht="12">
      <c r="C553" s="47"/>
      <c r="D553" s="47"/>
      <c r="E553" s="48"/>
    </row>
    <row r="554" spans="3:5" ht="12">
      <c r="C554" s="47"/>
      <c r="D554" s="47"/>
      <c r="E554" s="48"/>
    </row>
    <row r="555" spans="3:5" ht="12">
      <c r="C555" s="47"/>
      <c r="D555" s="47"/>
      <c r="E555" s="48"/>
    </row>
    <row r="556" spans="3:5" ht="12">
      <c r="C556" s="47"/>
      <c r="D556" s="47"/>
      <c r="E556" s="48"/>
    </row>
    <row r="557" spans="3:5" ht="12">
      <c r="C557" s="47"/>
      <c r="D557" s="47"/>
      <c r="E557" s="48"/>
    </row>
    <row r="558" spans="3:5" ht="12">
      <c r="C558" s="47"/>
      <c r="D558" s="47"/>
      <c r="E558" s="48"/>
    </row>
    <row r="559" spans="3:5" ht="12">
      <c r="C559" s="47"/>
      <c r="D559" s="47"/>
      <c r="E559" s="48"/>
    </row>
    <row r="560" spans="3:5" ht="12">
      <c r="C560" s="47"/>
      <c r="D560" s="47"/>
      <c r="E560" s="48"/>
    </row>
    <row r="561" spans="3:5" ht="12">
      <c r="C561" s="47"/>
      <c r="D561" s="47"/>
      <c r="E561" s="48"/>
    </row>
    <row r="562" spans="3:5" ht="12">
      <c r="C562" s="47"/>
      <c r="D562" s="47"/>
      <c r="E562" s="48"/>
    </row>
    <row r="563" spans="3:5" ht="12">
      <c r="C563" s="47"/>
      <c r="D563" s="47"/>
      <c r="E563" s="48"/>
    </row>
    <row r="564" spans="3:5" ht="12">
      <c r="C564" s="47"/>
      <c r="D564" s="47"/>
      <c r="E564" s="48"/>
    </row>
    <row r="565" spans="3:5" ht="12">
      <c r="C565" s="47"/>
      <c r="D565" s="47"/>
      <c r="E565" s="48"/>
    </row>
    <row r="566" spans="3:5" ht="12">
      <c r="C566" s="47"/>
      <c r="D566" s="47"/>
      <c r="E566" s="48"/>
    </row>
    <row r="567" spans="3:5" ht="12">
      <c r="C567" s="47"/>
      <c r="D567" s="47"/>
      <c r="E567" s="48"/>
    </row>
    <row r="568" spans="3:5" ht="12">
      <c r="C568" s="47"/>
      <c r="D568" s="47"/>
      <c r="E568" s="48"/>
    </row>
    <row r="569" spans="3:5" ht="12">
      <c r="C569" s="47"/>
      <c r="D569" s="47"/>
      <c r="E569" s="48"/>
    </row>
    <row r="570" spans="3:5" ht="12">
      <c r="C570" s="47"/>
      <c r="D570" s="47"/>
      <c r="E570" s="48"/>
    </row>
    <row r="571" spans="3:5" ht="12">
      <c r="C571" s="47"/>
      <c r="D571" s="47"/>
      <c r="E571" s="48"/>
    </row>
    <row r="572" spans="3:5" ht="12">
      <c r="C572" s="47"/>
      <c r="D572" s="47"/>
      <c r="E572" s="48"/>
    </row>
    <row r="573" spans="3:5" ht="12">
      <c r="C573" s="47"/>
      <c r="D573" s="47"/>
      <c r="E573" s="48"/>
    </row>
    <row r="574" spans="3:5" ht="12">
      <c r="C574" s="47"/>
      <c r="D574" s="47"/>
      <c r="E574" s="48"/>
    </row>
    <row r="575" spans="3:5" ht="12">
      <c r="C575" s="47"/>
      <c r="D575" s="47"/>
      <c r="E575" s="48"/>
    </row>
    <row r="576" spans="3:5" ht="12">
      <c r="C576" s="47"/>
      <c r="D576" s="47"/>
      <c r="E576" s="48"/>
    </row>
    <row r="577" spans="3:5" ht="12">
      <c r="C577" s="47"/>
      <c r="D577" s="47"/>
      <c r="E577" s="48"/>
    </row>
    <row r="578" spans="3:5" ht="12">
      <c r="C578" s="47"/>
      <c r="D578" s="47"/>
      <c r="E578" s="48"/>
    </row>
    <row r="579" spans="3:5" ht="12">
      <c r="C579" s="47"/>
      <c r="D579" s="47"/>
      <c r="E579" s="48"/>
    </row>
    <row r="580" spans="3:5" ht="12">
      <c r="C580" s="47"/>
      <c r="D580" s="47"/>
      <c r="E580" s="48"/>
    </row>
    <row r="581" spans="3:5" ht="12">
      <c r="C581" s="47"/>
      <c r="D581" s="47"/>
      <c r="E581" s="48"/>
    </row>
    <row r="582" spans="3:5" ht="12">
      <c r="C582" s="47"/>
      <c r="D582" s="47"/>
      <c r="E582" s="48"/>
    </row>
    <row r="583" spans="3:5" ht="12">
      <c r="C583" s="47"/>
      <c r="D583" s="47"/>
      <c r="E583" s="48"/>
    </row>
    <row r="584" spans="3:5" ht="12">
      <c r="C584" s="47"/>
      <c r="D584" s="47"/>
      <c r="E584" s="48"/>
    </row>
    <row r="585" spans="3:5" ht="12">
      <c r="C585" s="47"/>
      <c r="D585" s="47"/>
      <c r="E585" s="48"/>
    </row>
    <row r="586" spans="3:5" ht="12">
      <c r="C586" s="47"/>
      <c r="D586" s="47"/>
      <c r="E586" s="48"/>
    </row>
    <row r="587" spans="3:5" ht="12">
      <c r="C587" s="47"/>
      <c r="D587" s="47"/>
      <c r="E587" s="48"/>
    </row>
    <row r="588" spans="3:5" ht="12">
      <c r="C588" s="47"/>
      <c r="D588" s="47"/>
      <c r="E588" s="48"/>
    </row>
    <row r="589" spans="3:5" ht="12">
      <c r="C589" s="47"/>
      <c r="D589" s="47"/>
      <c r="E589" s="48"/>
    </row>
    <row r="590" spans="3:5" ht="12">
      <c r="C590" s="47"/>
      <c r="D590" s="47"/>
      <c r="E590" s="48"/>
    </row>
    <row r="591" spans="3:5" ht="12">
      <c r="C591" s="47"/>
      <c r="D591" s="47"/>
      <c r="E591" s="48"/>
    </row>
    <row r="592" spans="3:5" ht="12">
      <c r="C592" s="47"/>
      <c r="D592" s="47"/>
      <c r="E592" s="48"/>
    </row>
    <row r="593" spans="3:5" ht="12">
      <c r="C593" s="47"/>
      <c r="D593" s="47"/>
      <c r="E593" s="48"/>
    </row>
    <row r="594" spans="3:5" ht="12">
      <c r="C594" s="47"/>
      <c r="D594" s="47"/>
      <c r="E594" s="48"/>
    </row>
    <row r="595" spans="3:5" ht="12">
      <c r="C595" s="47"/>
      <c r="D595" s="47"/>
      <c r="E595" s="48"/>
    </row>
    <row r="596" spans="3:5" ht="12">
      <c r="C596" s="47"/>
      <c r="D596" s="47"/>
      <c r="E596" s="48"/>
    </row>
    <row r="597" spans="3:5" ht="12">
      <c r="C597" s="47"/>
      <c r="D597" s="47"/>
      <c r="E597" s="48"/>
    </row>
    <row r="598" spans="3:5" ht="12">
      <c r="C598" s="47"/>
      <c r="D598" s="47"/>
      <c r="E598" s="48"/>
    </row>
    <row r="599" spans="3:5" ht="12">
      <c r="C599" s="47"/>
      <c r="D599" s="47"/>
      <c r="E599" s="48"/>
    </row>
    <row r="600" spans="3:5" ht="12">
      <c r="C600" s="47"/>
      <c r="D600" s="47"/>
      <c r="E600" s="48"/>
    </row>
    <row r="601" spans="3:5" ht="12">
      <c r="C601" s="47"/>
      <c r="D601" s="47"/>
      <c r="E601" s="48"/>
    </row>
    <row r="602" spans="3:5" ht="12">
      <c r="C602" s="47"/>
      <c r="D602" s="47"/>
      <c r="E602" s="48"/>
    </row>
    <row r="603" spans="3:5" ht="12">
      <c r="C603" s="47"/>
      <c r="D603" s="47"/>
      <c r="E603" s="48"/>
    </row>
    <row r="604" spans="3:5" ht="12">
      <c r="C604" s="47"/>
      <c r="D604" s="47"/>
      <c r="E604" s="48"/>
    </row>
    <row r="605" spans="3:5" ht="12">
      <c r="C605" s="47"/>
      <c r="D605" s="47"/>
      <c r="E605" s="48"/>
    </row>
    <row r="606" spans="3:5" ht="12">
      <c r="C606" s="47"/>
      <c r="D606" s="47"/>
      <c r="E606" s="48"/>
    </row>
    <row r="607" spans="3:5" ht="12">
      <c r="C607" s="47"/>
      <c r="D607" s="47"/>
      <c r="E607" s="48"/>
    </row>
    <row r="608" spans="3:5" ht="12">
      <c r="C608" s="47"/>
      <c r="D608" s="47"/>
      <c r="E608" s="48"/>
    </row>
    <row r="609" spans="3:5" ht="12">
      <c r="C609" s="47"/>
      <c r="D609" s="47"/>
      <c r="E609" s="48"/>
    </row>
    <row r="610" spans="3:5" ht="12">
      <c r="C610" s="47"/>
      <c r="D610" s="47"/>
      <c r="E610" s="48"/>
    </row>
    <row r="611" spans="3:5" ht="12">
      <c r="C611" s="47"/>
      <c r="D611" s="47"/>
      <c r="E611" s="48"/>
    </row>
    <row r="612" spans="3:5" ht="12">
      <c r="C612" s="47"/>
      <c r="D612" s="47"/>
      <c r="E612" s="48"/>
    </row>
    <row r="613" spans="3:5" ht="12">
      <c r="C613" s="47"/>
      <c r="D613" s="47"/>
      <c r="E613" s="48"/>
    </row>
    <row r="614" spans="3:5" ht="12">
      <c r="C614" s="47"/>
      <c r="D614" s="47"/>
      <c r="E614" s="48"/>
    </row>
    <row r="615" spans="3:5" ht="12">
      <c r="C615" s="47"/>
      <c r="D615" s="47"/>
      <c r="E615" s="48"/>
    </row>
    <row r="616" spans="3:5" ht="12">
      <c r="C616" s="47"/>
      <c r="D616" s="47"/>
      <c r="E616" s="48"/>
    </row>
    <row r="617" spans="3:5" ht="12">
      <c r="C617" s="47"/>
      <c r="D617" s="47"/>
      <c r="E617" s="48"/>
    </row>
    <row r="618" spans="3:5" ht="12">
      <c r="C618" s="47"/>
      <c r="D618" s="47"/>
      <c r="E618" s="48"/>
    </row>
    <row r="619" spans="3:5" ht="12">
      <c r="C619" s="47"/>
      <c r="D619" s="47"/>
      <c r="E619" s="48"/>
    </row>
    <row r="620" spans="3:5" ht="12">
      <c r="C620" s="47"/>
      <c r="D620" s="47"/>
      <c r="E620" s="48"/>
    </row>
    <row r="621" spans="3:5" ht="12">
      <c r="C621" s="47"/>
      <c r="D621" s="47"/>
      <c r="E621" s="48"/>
    </row>
    <row r="622" spans="3:5" ht="12">
      <c r="C622" s="47"/>
      <c r="D622" s="47"/>
      <c r="E622" s="48"/>
    </row>
    <row r="623" spans="3:5" ht="12">
      <c r="C623" s="47"/>
      <c r="D623" s="47"/>
      <c r="E623" s="48"/>
    </row>
    <row r="624" spans="3:5" ht="12">
      <c r="C624" s="47"/>
      <c r="D624" s="47"/>
      <c r="E624" s="48"/>
    </row>
    <row r="625" spans="3:5" ht="12">
      <c r="C625" s="47"/>
      <c r="D625" s="47"/>
      <c r="E625" s="48"/>
    </row>
    <row r="626" spans="3:5" ht="12">
      <c r="C626" s="47"/>
      <c r="D626" s="47"/>
      <c r="E626" s="48"/>
    </row>
    <row r="627" spans="3:5" ht="12">
      <c r="C627" s="47"/>
      <c r="D627" s="47"/>
      <c r="E627" s="48"/>
    </row>
    <row r="628" spans="3:5" ht="12">
      <c r="C628" s="47"/>
      <c r="D628" s="47"/>
      <c r="E628" s="48"/>
    </row>
    <row r="629" spans="3:5" ht="12">
      <c r="C629" s="47"/>
      <c r="D629" s="47"/>
      <c r="E629" s="48"/>
    </row>
    <row r="630" spans="3:5" ht="12">
      <c r="C630" s="47"/>
      <c r="D630" s="47"/>
      <c r="E630" s="48"/>
    </row>
    <row r="631" spans="3:5" ht="12">
      <c r="C631" s="47"/>
      <c r="D631" s="47"/>
      <c r="E631" s="48"/>
    </row>
    <row r="632" spans="3:5" ht="12">
      <c r="C632" s="47"/>
      <c r="D632" s="47"/>
      <c r="E632" s="48"/>
    </row>
    <row r="633" spans="3:5" ht="12">
      <c r="C633" s="47"/>
      <c r="D633" s="47"/>
      <c r="E633" s="48"/>
    </row>
    <row r="634" spans="3:5" ht="12">
      <c r="C634" s="47"/>
      <c r="D634" s="47"/>
      <c r="E634" s="48"/>
    </row>
    <row r="635" spans="3:5" ht="12">
      <c r="C635" s="47"/>
      <c r="D635" s="47"/>
      <c r="E635" s="48"/>
    </row>
    <row r="636" spans="3:5" ht="12">
      <c r="C636" s="47"/>
      <c r="D636" s="47"/>
      <c r="E636" s="48"/>
    </row>
    <row r="637" spans="3:5" ht="12">
      <c r="C637" s="47"/>
      <c r="D637" s="47"/>
      <c r="E637" s="48"/>
    </row>
    <row r="638" spans="3:5" ht="12">
      <c r="C638" s="47"/>
      <c r="D638" s="47"/>
      <c r="E638" s="48"/>
    </row>
    <row r="639" spans="3:5" ht="12">
      <c r="C639" s="47"/>
      <c r="D639" s="47"/>
      <c r="E639" s="48"/>
    </row>
    <row r="640" spans="3:5" ht="12">
      <c r="C640" s="47"/>
      <c r="D640" s="47"/>
      <c r="E640" s="48"/>
    </row>
    <row r="641" spans="3:5" ht="12">
      <c r="C641" s="47"/>
      <c r="D641" s="47"/>
      <c r="E641" s="48"/>
    </row>
    <row r="642" spans="3:5" ht="12">
      <c r="C642" s="47"/>
      <c r="D642" s="47"/>
      <c r="E642" s="48"/>
    </row>
    <row r="643" spans="3:5" ht="12">
      <c r="C643" s="47"/>
      <c r="D643" s="47"/>
      <c r="E643" s="48"/>
    </row>
    <row r="644" spans="3:5" ht="12">
      <c r="C644" s="47"/>
      <c r="D644" s="47"/>
      <c r="E644" s="48"/>
    </row>
    <row r="645" spans="3:5" ht="12">
      <c r="C645" s="47"/>
      <c r="D645" s="47"/>
      <c r="E645" s="48"/>
    </row>
    <row r="646" spans="3:5" ht="12">
      <c r="C646" s="47"/>
      <c r="D646" s="47"/>
      <c r="E646" s="48"/>
    </row>
    <row r="647" spans="3:5" ht="12">
      <c r="C647" s="47"/>
      <c r="D647" s="47"/>
      <c r="E647" s="48"/>
    </row>
    <row r="648" spans="3:5" ht="12">
      <c r="C648" s="47"/>
      <c r="D648" s="47"/>
      <c r="E648" s="48"/>
    </row>
    <row r="649" spans="3:5" ht="12">
      <c r="C649" s="47"/>
      <c r="D649" s="47"/>
      <c r="E649" s="48"/>
    </row>
    <row r="650" spans="3:5" ht="12">
      <c r="C650" s="47"/>
      <c r="D650" s="47"/>
      <c r="E650" s="48"/>
    </row>
    <row r="651" spans="3:5" ht="12">
      <c r="C651" s="47"/>
      <c r="D651" s="47"/>
      <c r="E651" s="48"/>
    </row>
    <row r="652" spans="3:5" ht="12">
      <c r="C652" s="47"/>
      <c r="D652" s="47"/>
      <c r="E652" s="48"/>
    </row>
    <row r="653" spans="3:5" ht="12">
      <c r="C653" s="47"/>
      <c r="D653" s="47"/>
      <c r="E653" s="48"/>
    </row>
    <row r="654" spans="3:5" ht="12">
      <c r="C654" s="47"/>
      <c r="D654" s="47"/>
      <c r="E654" s="48"/>
    </row>
    <row r="655" spans="3:5" ht="12">
      <c r="C655" s="47"/>
      <c r="D655" s="47"/>
      <c r="E655" s="48"/>
    </row>
    <row r="656" spans="3:5" ht="12">
      <c r="C656" s="47"/>
      <c r="D656" s="47"/>
      <c r="E656" s="48"/>
    </row>
    <row r="657" spans="3:5" ht="12">
      <c r="C657" s="47"/>
      <c r="D657" s="47"/>
      <c r="E657" s="48"/>
    </row>
    <row r="658" spans="3:5" ht="12">
      <c r="C658" s="47"/>
      <c r="D658" s="47"/>
      <c r="E658" s="48"/>
    </row>
    <row r="659" spans="3:5" ht="12">
      <c r="C659" s="47"/>
      <c r="D659" s="47"/>
      <c r="E659" s="48"/>
    </row>
    <row r="660" spans="3:5" ht="12">
      <c r="C660" s="47"/>
      <c r="D660" s="47"/>
      <c r="E660" s="48"/>
    </row>
    <row r="661" spans="3:5" ht="12">
      <c r="C661" s="47"/>
      <c r="D661" s="47"/>
      <c r="E661" s="48"/>
    </row>
    <row r="662" spans="3:5" ht="12">
      <c r="C662" s="47"/>
      <c r="D662" s="47"/>
      <c r="E662" s="48"/>
    </row>
    <row r="663" spans="3:5" ht="12">
      <c r="C663" s="47"/>
      <c r="D663" s="47"/>
      <c r="E663" s="48"/>
    </row>
    <row r="664" spans="3:5" ht="12">
      <c r="C664" s="47"/>
      <c r="D664" s="47"/>
      <c r="E664" s="48"/>
    </row>
    <row r="665" spans="3:5" ht="12">
      <c r="C665" s="47"/>
      <c r="D665" s="47"/>
      <c r="E665" s="48"/>
    </row>
    <row r="666" spans="3:5" ht="12">
      <c r="C666" s="47"/>
      <c r="D666" s="47"/>
      <c r="E666" s="48"/>
    </row>
    <row r="667" spans="3:5" ht="12">
      <c r="C667" s="47"/>
      <c r="D667" s="47"/>
      <c r="E667" s="48"/>
    </row>
    <row r="668" spans="3:5" ht="12">
      <c r="C668" s="47"/>
      <c r="D668" s="47"/>
      <c r="E668" s="48"/>
    </row>
    <row r="669" spans="3:5" ht="12">
      <c r="C669" s="47"/>
      <c r="D669" s="47"/>
      <c r="E669" s="48"/>
    </row>
    <row r="670" spans="3:5" ht="12">
      <c r="C670" s="47"/>
      <c r="D670" s="47"/>
      <c r="E670" s="48"/>
    </row>
    <row r="671" spans="3:5" ht="12">
      <c r="C671" s="47"/>
      <c r="D671" s="47"/>
      <c r="E671" s="48"/>
    </row>
    <row r="672" spans="3:5" ht="12">
      <c r="C672" s="47"/>
      <c r="D672" s="47"/>
      <c r="E672" s="48"/>
    </row>
    <row r="673" spans="3:5" ht="12">
      <c r="C673" s="47"/>
      <c r="D673" s="47"/>
      <c r="E673" s="48"/>
    </row>
    <row r="674" spans="3:5" ht="12">
      <c r="C674" s="47"/>
      <c r="D674" s="47"/>
      <c r="E674" s="48"/>
    </row>
    <row r="675" spans="3:5" ht="12">
      <c r="C675" s="47"/>
      <c r="D675" s="47"/>
      <c r="E675" s="48"/>
    </row>
    <row r="676" spans="3:5" ht="12">
      <c r="C676" s="47"/>
      <c r="D676" s="47"/>
      <c r="E676" s="48"/>
    </row>
    <row r="677" spans="3:5" ht="12">
      <c r="C677" s="47"/>
      <c r="D677" s="47"/>
      <c r="E677" s="48"/>
    </row>
    <row r="678" spans="3:5" ht="12">
      <c r="C678" s="47"/>
      <c r="D678" s="47"/>
      <c r="E678" s="48"/>
    </row>
    <row r="679" spans="3:5" ht="12">
      <c r="C679" s="47"/>
      <c r="D679" s="47"/>
      <c r="E679" s="48"/>
    </row>
    <row r="680" spans="3:5" ht="12">
      <c r="C680" s="47"/>
      <c r="D680" s="47"/>
      <c r="E680" s="48"/>
    </row>
    <row r="681" spans="3:5" ht="12">
      <c r="C681" s="47"/>
      <c r="D681" s="47"/>
      <c r="E681" s="48"/>
    </row>
    <row r="682" spans="3:5" ht="12">
      <c r="C682" s="47"/>
      <c r="D682" s="47"/>
      <c r="E682" s="48"/>
    </row>
    <row r="683" spans="3:5" ht="12">
      <c r="C683" s="47"/>
      <c r="D683" s="47"/>
      <c r="E683" s="48"/>
    </row>
    <row r="684" spans="3:5" ht="12">
      <c r="C684" s="47"/>
      <c r="D684" s="47"/>
      <c r="E684" s="48"/>
    </row>
    <row r="685" spans="3:5" ht="12">
      <c r="C685" s="47"/>
      <c r="D685" s="47"/>
      <c r="E685" s="48"/>
    </row>
    <row r="686" spans="3:5" ht="12">
      <c r="C686" s="47"/>
      <c r="D686" s="47"/>
      <c r="E686" s="48"/>
    </row>
    <row r="687" spans="3:5" ht="12">
      <c r="C687" s="47"/>
      <c r="D687" s="47"/>
      <c r="E687" s="48"/>
    </row>
    <row r="688" spans="3:5" ht="12">
      <c r="C688" s="47"/>
      <c r="D688" s="47"/>
      <c r="E688" s="48"/>
    </row>
    <row r="689" spans="3:5" ht="12">
      <c r="C689" s="47"/>
      <c r="D689" s="47"/>
      <c r="E689" s="48"/>
    </row>
    <row r="690" spans="3:5" ht="12">
      <c r="C690" s="47"/>
      <c r="D690" s="47"/>
      <c r="E690" s="48"/>
    </row>
    <row r="691" spans="3:5" ht="12">
      <c r="C691" s="47"/>
      <c r="D691" s="47"/>
      <c r="E691" s="48"/>
    </row>
    <row r="692" spans="3:5" ht="12">
      <c r="C692" s="47"/>
      <c r="D692" s="47"/>
      <c r="E692" s="48"/>
    </row>
    <row r="693" spans="3:5" ht="12">
      <c r="C693" s="47"/>
      <c r="D693" s="47"/>
      <c r="E693" s="48"/>
    </row>
    <row r="694" spans="3:5" ht="12">
      <c r="C694" s="47"/>
      <c r="D694" s="47"/>
      <c r="E694" s="48"/>
    </row>
    <row r="695" spans="3:5" ht="12">
      <c r="C695" s="47"/>
      <c r="D695" s="47"/>
      <c r="E695" s="48"/>
    </row>
    <row r="696" spans="3:5" ht="12">
      <c r="C696" s="47"/>
      <c r="D696" s="47"/>
      <c r="E696" s="48"/>
    </row>
    <row r="697" spans="3:5" ht="12">
      <c r="C697" s="47"/>
      <c r="D697" s="47"/>
      <c r="E697" s="48"/>
    </row>
    <row r="698" spans="3:5" ht="12">
      <c r="C698" s="47"/>
      <c r="D698" s="47"/>
      <c r="E698" s="48"/>
    </row>
    <row r="699" spans="3:5" ht="12">
      <c r="C699" s="47"/>
      <c r="D699" s="47"/>
      <c r="E699" s="48"/>
    </row>
    <row r="700" spans="3:5" ht="12">
      <c r="C700" s="47"/>
      <c r="D700" s="47"/>
      <c r="E700" s="48"/>
    </row>
    <row r="701" spans="3:5" ht="12">
      <c r="C701" s="47"/>
      <c r="D701" s="47"/>
      <c r="E701" s="48"/>
    </row>
    <row r="702" spans="3:5" ht="12">
      <c r="C702" s="47"/>
      <c r="D702" s="47"/>
      <c r="E702" s="48"/>
    </row>
    <row r="703" spans="3:5" ht="12">
      <c r="C703" s="47"/>
      <c r="D703" s="47"/>
      <c r="E703" s="48"/>
    </row>
    <row r="704" spans="3:5" ht="12">
      <c r="C704" s="47"/>
      <c r="D704" s="47"/>
      <c r="E704" s="48"/>
    </row>
    <row r="705" spans="3:5" ht="12">
      <c r="C705" s="47"/>
      <c r="D705" s="47"/>
      <c r="E705" s="48"/>
    </row>
    <row r="706" spans="3:5" ht="12">
      <c r="C706" s="47"/>
      <c r="D706" s="47"/>
      <c r="E706" s="48"/>
    </row>
    <row r="707" spans="3:5" ht="12">
      <c r="C707" s="47"/>
      <c r="D707" s="47"/>
      <c r="E707" s="48"/>
    </row>
    <row r="708" spans="3:5" ht="12">
      <c r="C708" s="47"/>
      <c r="D708" s="47"/>
      <c r="E708" s="48"/>
    </row>
    <row r="709" spans="3:5" ht="12">
      <c r="C709" s="47"/>
      <c r="D709" s="47"/>
      <c r="E709" s="48"/>
    </row>
    <row r="710" spans="3:5" ht="12">
      <c r="C710" s="47"/>
      <c r="D710" s="47"/>
      <c r="E710" s="48"/>
    </row>
    <row r="711" spans="3:5" ht="12">
      <c r="C711" s="47"/>
      <c r="D711" s="47"/>
      <c r="E711" s="48"/>
    </row>
    <row r="712" spans="3:5" ht="12">
      <c r="C712" s="47"/>
      <c r="D712" s="47"/>
      <c r="E712" s="48"/>
    </row>
    <row r="713" spans="3:5" ht="12">
      <c r="C713" s="47"/>
      <c r="D713" s="47"/>
      <c r="E713" s="48"/>
    </row>
    <row r="714" spans="3:5" ht="12">
      <c r="C714" s="47"/>
      <c r="D714" s="47"/>
      <c r="E714" s="48"/>
    </row>
    <row r="715" spans="3:5" ht="12">
      <c r="C715" s="47"/>
      <c r="D715" s="47"/>
      <c r="E715" s="48"/>
    </row>
    <row r="716" spans="3:5" ht="12">
      <c r="C716" s="47"/>
      <c r="D716" s="47"/>
      <c r="E716" s="48"/>
    </row>
    <row r="717" spans="3:5" ht="12">
      <c r="C717" s="47"/>
      <c r="D717" s="47"/>
      <c r="E717" s="48"/>
    </row>
    <row r="718" spans="3:5" ht="12">
      <c r="C718" s="47"/>
      <c r="D718" s="47"/>
      <c r="E718" s="48"/>
    </row>
    <row r="719" spans="3:5" ht="12">
      <c r="C719" s="47"/>
      <c r="D719" s="47"/>
      <c r="E719" s="48"/>
    </row>
    <row r="720" spans="3:5" ht="12">
      <c r="C720" s="47"/>
      <c r="D720" s="47"/>
      <c r="E720" s="48"/>
    </row>
    <row r="721" spans="3:5" ht="12">
      <c r="C721" s="47"/>
      <c r="D721" s="47"/>
      <c r="E721" s="48"/>
    </row>
    <row r="722" spans="3:5" ht="12">
      <c r="C722" s="47"/>
      <c r="D722" s="47"/>
      <c r="E722" s="48"/>
    </row>
    <row r="723" spans="3:5" ht="12">
      <c r="C723" s="47"/>
      <c r="D723" s="47"/>
      <c r="E723" s="48"/>
    </row>
    <row r="724" spans="3:5" ht="12">
      <c r="C724" s="47"/>
      <c r="D724" s="47"/>
      <c r="E724" s="48"/>
    </row>
    <row r="725" spans="3:5" ht="12">
      <c r="C725" s="47"/>
      <c r="D725" s="47"/>
      <c r="E725" s="48"/>
    </row>
    <row r="726" spans="3:5" ht="12">
      <c r="C726" s="47"/>
      <c r="D726" s="47"/>
      <c r="E726" s="48"/>
    </row>
    <row r="727" spans="3:5" ht="12">
      <c r="C727" s="47"/>
      <c r="D727" s="47"/>
      <c r="E727" s="48"/>
    </row>
    <row r="728" spans="3:5" ht="12">
      <c r="C728" s="47"/>
      <c r="D728" s="47"/>
      <c r="E728" s="48"/>
    </row>
    <row r="729" spans="3:5" ht="12">
      <c r="C729" s="47"/>
      <c r="D729" s="47"/>
      <c r="E729" s="48"/>
    </row>
    <row r="730" spans="3:5" ht="12">
      <c r="C730" s="47"/>
      <c r="D730" s="47"/>
      <c r="E730" s="48"/>
    </row>
    <row r="731" spans="3:5" ht="12">
      <c r="C731" s="47"/>
      <c r="D731" s="47"/>
      <c r="E731" s="48"/>
    </row>
    <row r="732" spans="3:5" ht="12">
      <c r="C732" s="47"/>
      <c r="D732" s="47"/>
      <c r="E732" s="48"/>
    </row>
    <row r="733" spans="3:5" ht="12">
      <c r="C733" s="47"/>
      <c r="D733" s="47"/>
      <c r="E733" s="48"/>
    </row>
    <row r="734" spans="3:5" ht="12">
      <c r="C734" s="47"/>
      <c r="D734" s="47"/>
      <c r="E734" s="48"/>
    </row>
    <row r="735" spans="3:5" ht="12">
      <c r="C735" s="47"/>
      <c r="D735" s="47"/>
      <c r="E735" s="48"/>
    </row>
    <row r="736" spans="3:5" ht="12">
      <c r="C736" s="47"/>
      <c r="D736" s="47"/>
      <c r="E736" s="48"/>
    </row>
    <row r="737" spans="3:5" ht="12">
      <c r="C737" s="47"/>
      <c r="D737" s="47"/>
      <c r="E737" s="48"/>
    </row>
    <row r="738" spans="3:5" ht="12">
      <c r="C738" s="47"/>
      <c r="D738" s="47"/>
      <c r="E738" s="48"/>
    </row>
    <row r="739" spans="3:5" ht="12">
      <c r="C739" s="47"/>
      <c r="D739" s="47"/>
      <c r="E739" s="48"/>
    </row>
    <row r="740" spans="3:5" ht="12">
      <c r="C740" s="47"/>
      <c r="D740" s="47"/>
      <c r="E740" s="48"/>
    </row>
    <row r="741" spans="3:5" ht="12">
      <c r="C741" s="47"/>
      <c r="D741" s="47"/>
      <c r="E741" s="48"/>
    </row>
    <row r="742" spans="3:5" ht="12">
      <c r="C742" s="47"/>
      <c r="D742" s="47"/>
      <c r="E742" s="48"/>
    </row>
    <row r="743" spans="3:5" ht="12">
      <c r="C743" s="47"/>
      <c r="D743" s="47"/>
      <c r="E743" s="48"/>
    </row>
    <row r="744" spans="3:5" ht="12">
      <c r="C744" s="47"/>
      <c r="D744" s="47"/>
      <c r="E744" s="48"/>
    </row>
    <row r="745" spans="3:5" ht="12">
      <c r="C745" s="47"/>
      <c r="D745" s="47"/>
      <c r="E745" s="48"/>
    </row>
    <row r="746" spans="3:5" ht="12">
      <c r="C746" s="47"/>
      <c r="D746" s="47"/>
      <c r="E746" s="48"/>
    </row>
    <row r="747" spans="3:5" ht="12">
      <c r="C747" s="47"/>
      <c r="D747" s="47"/>
      <c r="E747" s="48"/>
    </row>
    <row r="748" spans="3:5" ht="12">
      <c r="C748" s="47"/>
      <c r="D748" s="47"/>
      <c r="E748" s="48"/>
    </row>
    <row r="749" spans="3:5" ht="12">
      <c r="C749" s="47"/>
      <c r="D749" s="47"/>
      <c r="E749" s="48"/>
    </row>
    <row r="750" spans="3:5" ht="12">
      <c r="C750" s="47"/>
      <c r="D750" s="47"/>
      <c r="E750" s="48"/>
    </row>
    <row r="751" spans="3:5" ht="12">
      <c r="C751" s="47"/>
      <c r="D751" s="47"/>
      <c r="E751" s="48"/>
    </row>
  </sheetData>
  <sheetProtection/>
  <printOptions/>
  <pageMargins left="0.7" right="0.7" top="0.75" bottom="0.75" header="0.3" footer="0.3"/>
  <pageSetup horizontalDpi="600" verticalDpi="600" orientation="landscape" paperSize="9" scale="79" r:id="rId1"/>
  <rowBreaks count="2" manualBreakCount="2">
    <brk id="215" max="6" man="1"/>
    <brk id="25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13.8515625" style="0" customWidth="1"/>
    <col min="2" max="2" width="61.140625" style="0" customWidth="1"/>
    <col min="3" max="3" width="13.7109375" style="0" customWidth="1"/>
    <col min="4" max="4" width="14.8515625" style="0" customWidth="1"/>
    <col min="17" max="17" width="60.57421875" style="0" customWidth="1"/>
  </cols>
  <sheetData>
    <row r="1" spans="1:7" ht="12.75">
      <c r="A1" s="161" t="s">
        <v>209</v>
      </c>
      <c r="B1" s="161"/>
      <c r="C1" s="105"/>
      <c r="D1" s="105"/>
      <c r="E1" s="105"/>
      <c r="F1" s="105"/>
      <c r="G1" s="105"/>
    </row>
    <row r="2" spans="1:7" ht="13.5" thickBot="1">
      <c r="A2" s="105"/>
      <c r="B2" s="105"/>
      <c r="C2" s="105"/>
      <c r="D2" s="105"/>
      <c r="E2" s="105"/>
      <c r="F2" s="105"/>
      <c r="G2" s="105"/>
    </row>
    <row r="3" spans="1:7" ht="13.5" thickBot="1">
      <c r="A3" s="106" t="s">
        <v>167</v>
      </c>
      <c r="B3" s="107" t="s">
        <v>168</v>
      </c>
      <c r="C3" s="162" t="s">
        <v>169</v>
      </c>
      <c r="D3" s="163"/>
      <c r="E3" s="105"/>
      <c r="F3" s="105"/>
      <c r="G3" s="105"/>
    </row>
    <row r="4" spans="1:7" ht="13.5" thickBot="1">
      <c r="A4" s="108" t="s">
        <v>210</v>
      </c>
      <c r="B4" s="121"/>
      <c r="C4" s="110">
        <v>-40893.31</v>
      </c>
      <c r="D4" s="111"/>
      <c r="E4" s="164"/>
      <c r="F4" s="161"/>
      <c r="G4" s="161"/>
    </row>
    <row r="5" spans="1:7" ht="13.5" thickBot="1">
      <c r="A5" s="108" t="s">
        <v>170</v>
      </c>
      <c r="B5" s="110">
        <v>1596.87</v>
      </c>
      <c r="C5" s="121"/>
      <c r="D5" s="109"/>
      <c r="E5" s="105"/>
      <c r="F5" s="105"/>
      <c r="G5" s="105"/>
    </row>
    <row r="6" spans="1:7" ht="13.5" thickBot="1">
      <c r="A6" s="108" t="s">
        <v>171</v>
      </c>
      <c r="B6" s="110"/>
      <c r="C6" s="121">
        <v>-9431.12</v>
      </c>
      <c r="D6" s="109"/>
      <c r="E6" s="105"/>
      <c r="F6" s="105"/>
      <c r="G6" s="105"/>
    </row>
    <row r="7" spans="1:7" ht="13.5" thickBot="1">
      <c r="A7" s="108" t="s">
        <v>202</v>
      </c>
      <c r="B7" s="110">
        <v>0.01</v>
      </c>
      <c r="C7" s="121"/>
      <c r="D7" s="109"/>
      <c r="E7" s="105"/>
      <c r="F7" s="105"/>
      <c r="G7" s="105"/>
    </row>
    <row r="8" spans="1:7" ht="13.5" thickBot="1">
      <c r="A8" s="108" t="s">
        <v>172</v>
      </c>
      <c r="B8" s="121">
        <v>33041.28</v>
      </c>
      <c r="C8" s="121"/>
      <c r="D8" s="109"/>
      <c r="E8" s="105"/>
      <c r="F8" s="105"/>
      <c r="G8" s="105"/>
    </row>
    <row r="9" spans="1:7" ht="13.5" thickBot="1">
      <c r="A9" s="108" t="s">
        <v>173</v>
      </c>
      <c r="B9" s="121"/>
      <c r="C9" s="121">
        <v>-1556.76</v>
      </c>
      <c r="D9" s="111"/>
      <c r="E9" s="164"/>
      <c r="F9" s="161"/>
      <c r="G9" s="105"/>
    </row>
    <row r="10" spans="1:7" ht="13.5" thickBot="1">
      <c r="A10" s="108" t="s">
        <v>174</v>
      </c>
      <c r="B10" s="121">
        <v>353</v>
      </c>
      <c r="C10" s="121"/>
      <c r="D10" s="109"/>
      <c r="E10" s="105"/>
      <c r="F10" s="105"/>
      <c r="G10" s="105"/>
    </row>
    <row r="11" spans="1:7" ht="13.5" thickBot="1">
      <c r="A11" s="108" t="s">
        <v>175</v>
      </c>
      <c r="B11" s="121"/>
      <c r="C11" s="121"/>
      <c r="D11" s="109"/>
      <c r="E11" s="105"/>
      <c r="F11" s="105"/>
      <c r="G11" s="105"/>
    </row>
    <row r="12" spans="1:7" ht="13.5" thickBot="1">
      <c r="A12" s="108" t="s">
        <v>176</v>
      </c>
      <c r="B12" s="109"/>
      <c r="C12" s="109"/>
      <c r="D12" s="109"/>
      <c r="E12" s="105"/>
      <c r="F12" s="105"/>
      <c r="G12" s="105"/>
    </row>
    <row r="13" spans="1:7" ht="13.5" thickBot="1">
      <c r="A13" s="108"/>
      <c r="B13" s="112">
        <f>SUM(B4:B12)</f>
        <v>34991.159999999996</v>
      </c>
      <c r="C13" s="112">
        <f>SUM(C4:C12)</f>
        <v>-51881.19</v>
      </c>
      <c r="D13" s="112">
        <f>SUM(B13:C13)</f>
        <v>-16890.030000000006</v>
      </c>
      <c r="E13" s="105"/>
      <c r="F13" s="105"/>
      <c r="G13" s="105"/>
    </row>
    <row r="14" spans="1:7" ht="12.75">
      <c r="A14" s="105"/>
      <c r="B14" s="105"/>
      <c r="C14" s="105"/>
      <c r="D14" s="105"/>
      <c r="E14" s="161"/>
      <c r="F14" s="161"/>
      <c r="G14" s="161"/>
    </row>
    <row r="15" spans="1:3" ht="14.25">
      <c r="A15" s="113"/>
      <c r="B15" t="s">
        <v>212</v>
      </c>
      <c r="C15" t="s">
        <v>177</v>
      </c>
    </row>
    <row r="16" ht="12">
      <c r="C16" t="s">
        <v>178</v>
      </c>
    </row>
    <row r="17" ht="12">
      <c r="B17" t="s">
        <v>213</v>
      </c>
    </row>
    <row r="18" ht="12">
      <c r="B18" t="s">
        <v>208</v>
      </c>
    </row>
  </sheetData>
  <sheetProtection/>
  <mergeCells count="5">
    <mergeCell ref="A1:B1"/>
    <mergeCell ref="C3:D3"/>
    <mergeCell ref="E4:G4"/>
    <mergeCell ref="E9:F9"/>
    <mergeCell ref="E14:G14"/>
  </mergeCells>
  <printOptions/>
  <pageMargins left="0.7" right="0.7" top="0.75" bottom="0.75" header="0.3" footer="0.3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Renata Lusavec</cp:lastModifiedBy>
  <cp:lastPrinted>2020-11-16T08:47:14Z</cp:lastPrinted>
  <dcterms:created xsi:type="dcterms:W3CDTF">2013-09-11T11:00:21Z</dcterms:created>
  <dcterms:modified xsi:type="dcterms:W3CDTF">2020-11-16T08:55:55Z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