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4000" windowHeight="8940" activeTab="0"/>
  </bookViews>
  <sheets>
    <sheet name="OPĆI DIO" sheetId="1" r:id="rId1"/>
    <sheet name="PRIHODI" sheetId="2" r:id="rId2"/>
    <sheet name="RASHODI" sheetId="3" r:id="rId3"/>
    <sheet name="OBRAZLOŽENJE" sheetId="4" r:id="rId4"/>
  </sheets>
  <definedNames>
    <definedName name="_xlnm.Print_Area" localSheetId="0">'OPĆI DIO'!$A$2:$H$28</definedName>
  </definedNames>
  <calcPr fullCalcOnLoad="1"/>
</workbook>
</file>

<file path=xl/sharedStrings.xml><?xml version="1.0" encoding="utf-8"?>
<sst xmlns="http://schemas.openxmlformats.org/spreadsheetml/2006/main" count="407" uniqueCount="221">
  <si>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</si>
  <si>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</si>
  <si>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</si>
  <si>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</si>
  <si>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</si>
  <si>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</si>
  <si>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</si>
  <si>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DIO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</si>
  <si>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</si>
  <si>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</si>
  <si>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</si>
  <si>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</si>
  <si>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</si>
  <si>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</si>
  <si>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NAZIV</t>
  </si>
  <si>
    <t>IZVOR FINANCIRANJA 5.4. POMOĆI IZRAVNANJA DECENTRALIZIRANE FUNKCIJE</t>
  </si>
  <si>
    <t>67111 Prihodi iz nadležnog proračuna za financiranje rashoda poslovanja</t>
  </si>
  <si>
    <t>67121 Prihodi iz nadležnog proračuna za financiranje nefinancijske imovine</t>
  </si>
  <si>
    <t>IZVOR FINANCIRANJA 1.1. PRIHODI OD POREZA ZA REDOVNU DJELATNOST</t>
  </si>
  <si>
    <t>IZVOR FINANCIRANJA 3.1. VLASTITI PRIHODI-PRORAČUNSKI KORISNICI</t>
  </si>
  <si>
    <t>64132 Kamate na depozite po viđenju</t>
  </si>
  <si>
    <t>66142 Prihodi od prodaje robe</t>
  </si>
  <si>
    <t>66151 Prihodi od pruženih usluga</t>
  </si>
  <si>
    <t>IZVOR FINANCIRANJA 4.5. OSTALI NESPOMENUTI PRIHODI-PRORAČUNSKI KORISNICI</t>
  </si>
  <si>
    <t>65269 Ostali nespomenuti prihodi</t>
  </si>
  <si>
    <t>IZVOR FINANCIRANJA 5.5. POMOĆI-PRORAČUNSKI KORISNICI</t>
  </si>
  <si>
    <t>63414 Tekuće pomoći od HZMO-a,HZZ-a i HZZO-a</t>
  </si>
  <si>
    <t>63612 Tekuće pomoći iz državnog proračuna proračunskim korisnicima JLPRS</t>
  </si>
  <si>
    <t>63613 Tekuće pomoći proračunskim korisnicima iz proračuna JLPRS koji im nije nadležan</t>
  </si>
  <si>
    <t>IZVOR FINANCIRANJA 6.3. DONACIJE-PK</t>
  </si>
  <si>
    <t>66314 Tekuće donacije od ostalih subjekata izvan općeg proračuna</t>
  </si>
  <si>
    <t>63911 Tekući prijenosi između proračunskih korisnika istog proračuna</t>
  </si>
  <si>
    <t>63931 Tekuće prijenosi između proračunskih korisnika istog proračuna temeljem prijenosa EU sredstava</t>
  </si>
  <si>
    <t>UKUPNO PRIHODI</t>
  </si>
  <si>
    <t>IZVOR FINANCIRANJA 5.4.-ŽUPANIJSKI PRORAČUN ZAKONSKI STANDARD</t>
  </si>
  <si>
    <t>32111 Dnevnice za službeni put u zemlji</t>
  </si>
  <si>
    <t>32113 Smještaj na službenom putu u zemlji</t>
  </si>
  <si>
    <t>32115 Naknade za prijevoz na službenom putu u zemlji</t>
  </si>
  <si>
    <t>32131 Seminari i savjetovanja (kotizacije)</t>
  </si>
  <si>
    <t>32141 Korištenje privatnog auta u službene svrhe</t>
  </si>
  <si>
    <t>321 Naknade troškova zaposlenima</t>
  </si>
  <si>
    <t>32211 Uredski materijal</t>
  </si>
  <si>
    <t>32212 Literatura</t>
  </si>
  <si>
    <t>32214 Materijal za čišćenje</t>
  </si>
  <si>
    <t>32216 Materijal za higijenske potrebe</t>
  </si>
  <si>
    <t>32231 Električna energija</t>
  </si>
  <si>
    <t>32233 Plin</t>
  </si>
  <si>
    <t>32234 Gorivo</t>
  </si>
  <si>
    <t>32239 Lož ulje</t>
  </si>
  <si>
    <t>32241 Materijal za održavanje građevinskih objekata</t>
  </si>
  <si>
    <t>32242 Materijal za održavanje postrojenja i opreme</t>
  </si>
  <si>
    <t>32251 Sitni inventar</t>
  </si>
  <si>
    <t>32271 Službena radna odjeća i obuća</t>
  </si>
  <si>
    <t>322 Rashodi za materijal i energiju</t>
  </si>
  <si>
    <t>32311 Usluge telefona</t>
  </si>
  <si>
    <t>32312 Usluge interneta</t>
  </si>
  <si>
    <t>32313 Poštarina</t>
  </si>
  <si>
    <t>32321 Usluge tekućeg i investicijskog održavanja građ.objekata</t>
  </si>
  <si>
    <t>32322 Usluge tekućeg i investicijskog održavanja opreme</t>
  </si>
  <si>
    <t>32341 Opskrba vodom</t>
  </si>
  <si>
    <t>32342 Iznošenje i odvoz smeća</t>
  </si>
  <si>
    <t>32343 Deratizacija i dezinsekcija</t>
  </si>
  <si>
    <t>32344 Dimnjačarske usluge</t>
  </si>
  <si>
    <t>32349 Ostale komunalne usluge</t>
  </si>
  <si>
    <t>32361 Zdravstveni pregledi zaposlenika</t>
  </si>
  <si>
    <t>32363 Laboratorijske usluge</t>
  </si>
  <si>
    <t>32379 Ostale intelektualne usluge</t>
  </si>
  <si>
    <t>32389 Ostale računalne usluge</t>
  </si>
  <si>
    <t>32399 Ostale nespomenute usluge</t>
  </si>
  <si>
    <t>323 Rashodi za usluge</t>
  </si>
  <si>
    <t>32931 Reprezentacija</t>
  </si>
  <si>
    <t>32941 Tuzemne članarine</t>
  </si>
  <si>
    <t>32999 Ostali nespomenuti rashodi poslovanja</t>
  </si>
  <si>
    <t>329 Ostali nespomenuti rashodi poslovanja</t>
  </si>
  <si>
    <t>34311 Usluge banaka</t>
  </si>
  <si>
    <t>34312 Usluge platnog prometa</t>
  </si>
  <si>
    <t>343 Ostali financijski rashodi</t>
  </si>
  <si>
    <t>IZVOR FINANCIRANJA 5.4.-OPREMANJE-ŽUPANIJSKI PRORAČUN ZAKONSKI STANDARD</t>
  </si>
  <si>
    <t>42211 Računala i računalna oprema</t>
  </si>
  <si>
    <t>42212 Uredski namještaj</t>
  </si>
  <si>
    <t>42261 Sportska oprema</t>
  </si>
  <si>
    <t>422 Postrojenja i oprema</t>
  </si>
  <si>
    <t>42411 Knjige</t>
  </si>
  <si>
    <t>424 Knjige, umjetnička djela i ostale izložbene vrijednosti</t>
  </si>
  <si>
    <t>32224 Namirnice (županijska natjecanja)</t>
  </si>
  <si>
    <t>32319 Ostale usluge za komunikaciju i prijevoz (županijska natjecanja)</t>
  </si>
  <si>
    <t>32372 Ugovor o djelu (županijska natjecanja)</t>
  </si>
  <si>
    <t>32224 Namirnice</t>
  </si>
  <si>
    <t>32953 Javnobilježničke pristojbe</t>
  </si>
  <si>
    <t>42273 Ostala oprema</t>
  </si>
  <si>
    <t xml:space="preserve">32372 Ugovor o djelu </t>
  </si>
  <si>
    <t>32412 Naknade ostalih troškova</t>
  </si>
  <si>
    <t>324 Naknade troškova osobama izvan radnog odnosa</t>
  </si>
  <si>
    <t>31111 Plaće za zaposlene</t>
  </si>
  <si>
    <t>311 Plaće (bruto)</t>
  </si>
  <si>
    <t>31212 Nagrade</t>
  </si>
  <si>
    <t>31213 Darovi</t>
  </si>
  <si>
    <t>31214 Otpremnine</t>
  </si>
  <si>
    <t>31215 Pomoći</t>
  </si>
  <si>
    <t>31216 Regres</t>
  </si>
  <si>
    <t>31219 Ostali nenavedeni rashodi za zaposlene (božićnica)</t>
  </si>
  <si>
    <t>312 Ostali rashodi za zaposlene</t>
  </si>
  <si>
    <t>31321 Doprinos za zdravstveno osiguranje</t>
  </si>
  <si>
    <t>313 Doprinosi na plaće</t>
  </si>
  <si>
    <t>32121 Naknade za prijevoz na posao i s posla</t>
  </si>
  <si>
    <t>32955 Novčana naknada za osobe s invaliditetom</t>
  </si>
  <si>
    <t>32219 Didaktički materijal za predškolu</t>
  </si>
  <si>
    <t>32392 Film i izdrada fotografija</t>
  </si>
  <si>
    <t>IZVOR FINANCIRANJA  5.5. POMOĆI-PREDŠKOLSKI ODGOJ</t>
  </si>
  <si>
    <t>IZVOR FINANCIRANJA 1.1. PRIHODI OD POREZA ZA REDOVNU DJELATNOST-PAMETAN OBROK ZA PAMETNU DJECU</t>
  </si>
  <si>
    <t>IZVOR FINANCIRANJA 1.1. PRIHODI OD POREZA ZA REDOVNU DJELATNOST-PRILIKA ZA SVE 3</t>
  </si>
  <si>
    <t>IZVOR FINANCIRANJA  5.2. POMOĆI IZ PRORAČUNA-PRILIKA ZA SVE 3</t>
  </si>
  <si>
    <t>IZVOR FINANCIRANJA 5.6. POMOĆI IZ PRORAČUNA-EU ŽUPANIJA-PRILIKA ZA SVE 3</t>
  </si>
  <si>
    <t>IZVOR FINANCIRANJA  5.6. POMOĆI IZ PRORAČUNA-EU ŽUPANIJA-ŠKOLSKA SHEMA</t>
  </si>
  <si>
    <t>IZVOR FINANCIRANJA 1.1. PRIHODI OD POREZA ZA REDOVNU DJELATNOST -ŽUPANIJSKI PRORAČUN IZNAD STANDARDA</t>
  </si>
  <si>
    <t>IZVOR FINANCIRANJA  4.5. IZVOR OSTALI NESPOMENUTI PRIHODI-PRORAČUNSKI KORISNICI</t>
  </si>
  <si>
    <t>IZVOR FINANCIRANJA  5.5. POMOĆI-PRORAČUNSKI KORISNICI</t>
  </si>
  <si>
    <t>IZVOR FINANCIRANJA 5.5. POMOĆI-PRORAČUNSKI KORISNICI-PREDŠKOLSKI ODGOJ</t>
  </si>
  <si>
    <t>IZVOR FINANCIRANJA  1.1. PRIHODI OD POREZA ZA REDOVNU DJELATNOST-PAMETAN OBROK ZA PAMETNU DJECU</t>
  </si>
  <si>
    <t>IZVOR FINANCIRANJA  1.1. PRIHODI OD POREZA ZA REDOVNU DJELATNOST-PRILIKA ZA SVE 3</t>
  </si>
  <si>
    <t>IZVOR FINANCIRANJA  5.2.POMOĆI IZ PRORAČUNA-PRILIKA ZA SVE 3</t>
  </si>
  <si>
    <t>IZVOR FINANCIRANJA  5.6. POMOĆI IZ PRORAČUNA-EU ŽUPANIJA-PRILIKA ZA SVE 3</t>
  </si>
  <si>
    <t>IZVOR FINANCIRANJA 5.6. POMOĆI IZ PRORAČUNA-EU ŽUPANIJA-SVI U ŠKOLI SVI PRI STOLU 3</t>
  </si>
  <si>
    <t>IZVOR FINANCIRANJA  5.6. POMOĆI IZ PRORAČUNA-EU ŽUPANIJA-SVI U ŠKOLI SVI PRI STOLU 3</t>
  </si>
  <si>
    <t>IZVOR FINANCIRANJA 5.6. POMOĆI IZ PRORAČUNA-EU ŽUPANIJA-ŠKOLSKA SHEMA</t>
  </si>
  <si>
    <t>IZVOR FINANCIRANJA 1.1. PRIHODI OD POREZA ZA REDOVNU DJELATNOST -PRILIKA ZA SVE 4</t>
  </si>
  <si>
    <t>IZVOR FINANCIRANJA 1.1. PRIHODI OD POREZA ZA REDOVNU DJELATNOST-PRILIKA ZA SVE 4</t>
  </si>
  <si>
    <t>IZVOR FINANCIRANJA 5.2. POMOĆI IZ PRORAČUNA-PRILIKA ZA SVE 4</t>
  </si>
  <si>
    <t>IZVOR FINANCIRANJA 5.6. POMOĆI IZ PRORAČUNA-EU ŽUPANIJA-PRILIKA ZA SVE 4</t>
  </si>
  <si>
    <t>UKUPNO RASHODI</t>
  </si>
  <si>
    <t>RAZDJEL 07 UPRAVNI ODJEL ZA OBRAZOVANJE, KULTURU, ZNANOST, SPORT I NACIONALNE MANJINE</t>
  </si>
  <si>
    <t>GLAVA 701 OSNOVNO ŠKOLSTVO</t>
  </si>
  <si>
    <t>PROGRAM 1071 PROGRAM OSNOVNOG ŠKOLSTVA-ZAKONSKI STANDARD</t>
  </si>
  <si>
    <t>AKTIVNOST 09 A100052 ODGOJNOOBRAZOVNI I ADMINISTRATIVNI RASHODI-PRORAČUNSKI KORISNICI</t>
  </si>
  <si>
    <t>KAPITALNI 09 K100126 OPREMANJE OŠ-PRORAČUNSKI KORSNICI</t>
  </si>
  <si>
    <t>PROGRAM 1073 DODATNI PROGRAMI IZNAD ZAKONSKOG STANDARDA-PRORAČUNSKI KORISNICI</t>
  </si>
  <si>
    <t>AKTIVNOST 09  A100183 IZNAD ZAKONSKOG STANDARDA PRORAČUNSKIH KORISNIKA</t>
  </si>
  <si>
    <t>KAPITALNI 09 K100029 OPREMANJE OŠ</t>
  </si>
  <si>
    <t>AKTIVNOST 09 A100127 PREDŠKOLSKI ODGOJ</t>
  </si>
  <si>
    <t>TEKUĆI 100083 PAMETAN OBROK ZA PAMETNU DJECU</t>
  </si>
  <si>
    <t>PROGRAM 1074 EU PROJEKTI</t>
  </si>
  <si>
    <t>TEKUĆI 09 T100067 PRILIKA ZA SVE 3</t>
  </si>
  <si>
    <t>TEKUĆI 09 T100080 SVI U ŠKOLI SVI PRI STOLU 3</t>
  </si>
  <si>
    <t>TEKUĆI 09 T100069 ŠKOLSKA SHEMA</t>
  </si>
  <si>
    <t>TEKUĆI 09 T 1000        PRILIKA ZA SVE 4</t>
  </si>
  <si>
    <t>TEKUĆI 09 T1000     SVI U ŠKOLI SVI PRI STOLU 4</t>
  </si>
  <si>
    <t>641 Prihodi od financijske imovine</t>
  </si>
  <si>
    <t>661 Prihodi od prodaje proizvoda i robe te pruženih usluga</t>
  </si>
  <si>
    <t>652 Prihodi po posebnim propisima</t>
  </si>
  <si>
    <t>634 Pomoći od izvanproračunskih korisnika</t>
  </si>
  <si>
    <t>636 Pomoći proračunskim korisnicima iz proračuna koji im nije nadležan</t>
  </si>
  <si>
    <t>671 Prihodi iz nadležnog proračuna za financiranje redovne djelatnosti proračunskih korisnika</t>
  </si>
  <si>
    <t>639 Prijenosi između proračunskih korisnika istog proračuna</t>
  </si>
  <si>
    <t xml:space="preserve">42411Knjige-školski udžbenici </t>
  </si>
  <si>
    <t>372 Ostale naknade građanima i kućanstvima iz proračuna</t>
  </si>
  <si>
    <t>IZVOR FINANCIRANJA 4.5. OPREMANJE OŠ</t>
  </si>
  <si>
    <t>37229 Ostale naknade iz proračuna u naravi</t>
  </si>
  <si>
    <t>IZVOR 5.5. POMOĆI OPREMANJE OŠ</t>
  </si>
  <si>
    <t>Ravnatelj:</t>
  </si>
  <si>
    <t>Tomislav Hanžeković,prof.</t>
  </si>
  <si>
    <t>32372 Ugovori o djelu</t>
  </si>
  <si>
    <t>42621 Ulaganja u računalne programe</t>
  </si>
  <si>
    <t>426 Nematerijalna proizvedena imovina</t>
  </si>
  <si>
    <t>31321 Doprinosi za zdravstveno osiguranje</t>
  </si>
  <si>
    <t>KAPITALNI 09 K100125 DODATNA ULAGANJA U OŠ-PRORAČUNSKI KORISNICI</t>
  </si>
  <si>
    <t>45111 Dodatna ulaganja na građevinskim objektima</t>
  </si>
  <si>
    <t>451 Dodatna ulaganja na građevinskim objektima</t>
  </si>
  <si>
    <t>TEKUĆI 09 T1000    SVI U ŠKOLI SVI PRI STOLU 5</t>
  </si>
  <si>
    <t>IZVOR FINANCIRANJA 5.6. POMOĆI IZ PRORAČUNA-EU ŽUPANIJA-SVI U ŠKOLI SVI PRO STOLU 5</t>
  </si>
  <si>
    <t>65264 Sufinanciranje cijene usluge, participacije i slično-školska kuhinja</t>
  </si>
  <si>
    <t>65264 Sufinanciranje cijene usluge, participacije i slično-škola plivanja</t>
  </si>
  <si>
    <t>63612 Tekuće pomoći iz državnog proračuna proračunskim korisnicima JLPRS-školski udžbenici</t>
  </si>
  <si>
    <t>63613 Tekuće pomoći proračunskim korisnicma iz proračuna JLPRS koji im nije nadležan-općina Velika Kopanica, prehrana udomeljene djece</t>
  </si>
  <si>
    <t>63613 Tekuće pomoći proračunskim korisnicima iz proračuna JLPRS koji im nije nadležan-općina Sveti Ivan Žabno, pomoći</t>
  </si>
  <si>
    <t>IZVOR FINANCIRANJA 5.6. POMOĆI IZ PRORAČUNA-EU ŽUPANIJA-SVI U ŠKOLI SVI PRI STOLU 5</t>
  </si>
  <si>
    <t>32132 Tečajevi i stručni ispiti</t>
  </si>
  <si>
    <t>32271 Radna odjeća i obuća</t>
  </si>
  <si>
    <t>PLAN 2021.</t>
  </si>
  <si>
    <t>REALIZACIJA PRORAČUNA</t>
  </si>
  <si>
    <t>IZVOR FINANCIRANJA 5.3. MINISTARSTVO</t>
  </si>
  <si>
    <t>67111 Prihodi iz nadležnog proračuna za financiranje rashoda poslovanja-2020.godina</t>
  </si>
  <si>
    <t>42272 Strojevi</t>
  </si>
  <si>
    <t>32251 Sitni inventar-osiguranje</t>
  </si>
  <si>
    <t>32339 Ostale usluge promidžbe i informiranja</t>
  </si>
  <si>
    <t>32322 Usluge tekućeg i investicijskog održavanja opreme-šteta na imovini škole</t>
  </si>
  <si>
    <t>65264 Sufinanciranje cijene usluge, participacije i slično-šteta na imovini od osiguranja</t>
  </si>
  <si>
    <t>65264 Sufinanciranje cijene usluge, participacije i slično-šteta na imovini od roditelja</t>
  </si>
  <si>
    <t>IZVOR FINANCIRANJA 6.3. DONACIJE -OPREMANJE PK</t>
  </si>
  <si>
    <t>66324 Kapitalne donacije od ostalih subjekata izvan općeg proračuna</t>
  </si>
  <si>
    <t>63613 Tekuće pomoći proračunskim korisnicima iz proračuna JLPRS koji im nije nadležan-2020.</t>
  </si>
  <si>
    <t>32251 Sitni inventar-2020.</t>
  </si>
  <si>
    <t>31113 Plaće po sudskim presudama</t>
  </si>
  <si>
    <t>31219 Ostali nenavedeni rashodi za zaposlene (rođenje djeteta)</t>
  </si>
  <si>
    <t>32373 Usluge odvjetnika i pravnog savjetovanja</t>
  </si>
  <si>
    <t>34339 Ostale zatezne kamate</t>
  </si>
  <si>
    <t>IZVOR FINANCIRANJA 5.6. POMOĆI IZ PRORAČUNA-EU ŽUPANIJA-SVI U ŠKOLI SVI PRI STOLU 6</t>
  </si>
  <si>
    <t>REALIZACIJA</t>
  </si>
  <si>
    <t>INDEKS</t>
  </si>
  <si>
    <t>INDEKS % (3/2)</t>
  </si>
  <si>
    <t>Raavnatelj:</t>
  </si>
  <si>
    <t>izvor</t>
  </si>
  <si>
    <t>višak (povećati rashode)</t>
  </si>
  <si>
    <t>manjak (povećati prihode)</t>
  </si>
  <si>
    <t>1.1.</t>
  </si>
  <si>
    <t>3.1.</t>
  </si>
  <si>
    <t>4.5.</t>
  </si>
  <si>
    <t>5.2.</t>
  </si>
  <si>
    <t>5.4.</t>
  </si>
  <si>
    <t>5.5.</t>
  </si>
  <si>
    <t>5.6.</t>
  </si>
  <si>
    <t>6.3.</t>
  </si>
  <si>
    <t>Ukupno:</t>
  </si>
  <si>
    <t>5.3.</t>
  </si>
  <si>
    <t>63622 Kapitalne pomoći iz državnog proračuna proračunskim korisnicima JLPRS-udžbenici i knjige</t>
  </si>
  <si>
    <t>32369 Ostale zdravstvene usluge</t>
  </si>
  <si>
    <t>Sveti Ivan Žabno,  28.01.2022.</t>
  </si>
  <si>
    <t>Sveti Ivan Žabno, 28.01.2022.</t>
  </si>
  <si>
    <t>IZVRŠENJE FINANCIJSKOG PLANA OSNOVNE ŠKOLE "GRIGOR VITEZ" SVETI IVAN ŽABNO ZA 2021.GODINU</t>
  </si>
  <si>
    <t>IZVRŠENJE FINANCIJSKOG PLANA PRIHODA OSNOVNE ŠKOLE "GRIGOR VITEZ" SVETI IVAN ŽABNO ZA 2021.GODINU</t>
  </si>
  <si>
    <t>IZVRŠENJE FINANCIJSKOG PLANA RASHODA OSNOVNE ŠKOLE "GRIGOR VITEZ" SVETI IVAN ŽABNO ZA 2021.GODINU</t>
  </si>
  <si>
    <t>OBRAZLOŽENJE IZVRŠENJA FINANCIJSKOG PLANA OSNOVNE ŠKOLE "GRIGOR VITEZ" SVETI IVAN ŽABNO ZA 2021.GODINU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</si>
</sst>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7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4"/>
      <color indexed="8"/>
      <name val="Times New Roman"/>
      <family val="1"/>
    </font>
    <font>
      <sz val="8.5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MS Sans Serif"/>
      <family val="2"/>
    </font>
    <font>
      <sz val="12"/>
      <color indexed="8"/>
      <name val="MS Sans Serif"/>
      <family val="2"/>
    </font>
    <font>
      <b/>
      <sz val="10"/>
      <name val="MS Sans Serif"/>
      <family val="2"/>
    </font>
    <font>
      <i/>
      <sz val="11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MS Sans Serif"/>
      <family val="2"/>
    </font>
    <font>
      <b/>
      <sz val="10"/>
      <color indexed="36"/>
      <name val="MS Sans Serif"/>
      <family val="2"/>
    </font>
    <font>
      <sz val="10"/>
      <color indexed="17"/>
      <name val="MS Sans Serif"/>
      <family val="0"/>
    </font>
    <font>
      <sz val="10"/>
      <color indexed="36"/>
      <name val="MS Sans Serif"/>
      <family val="0"/>
    </font>
    <font>
      <sz val="10"/>
      <color indexed="10"/>
      <name val="MS Sans Serif"/>
      <family val="2"/>
    </font>
    <font>
      <b/>
      <sz val="10"/>
      <color indexed="9"/>
      <name val="MS Sans Serif"/>
      <family val="2"/>
    </font>
    <font>
      <b/>
      <sz val="10"/>
      <color indexed="40"/>
      <name val="MS Sans Serif"/>
      <family val="2"/>
    </font>
    <font>
      <b/>
      <sz val="10"/>
      <color indexed="49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MS Sans Serif"/>
      <family val="2"/>
    </font>
    <font>
      <b/>
      <sz val="10"/>
      <color rgb="FF7030A0"/>
      <name val="MS Sans Serif"/>
      <family val="2"/>
    </font>
    <font>
      <sz val="10"/>
      <color rgb="FF00B050"/>
      <name val="MS Sans Serif"/>
      <family val="0"/>
    </font>
    <font>
      <sz val="10"/>
      <color rgb="FF7030A0"/>
      <name val="MS Sans Serif"/>
      <family val="0"/>
    </font>
    <font>
      <sz val="10"/>
      <color rgb="FFFF0000"/>
      <name val="MS Sans Serif"/>
      <family val="2"/>
    </font>
    <font>
      <b/>
      <sz val="10"/>
      <color theme="0"/>
      <name val="MS Sans Serif"/>
      <family val="2"/>
    </font>
    <font>
      <b/>
      <sz val="10"/>
      <color rgb="FF00B0F0"/>
      <name val="MS Sans Serif"/>
      <family val="2"/>
    </font>
    <font>
      <b/>
      <sz val="10"/>
      <color theme="8"/>
      <name val="MS Sans Serif"/>
      <family val="0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17" fillId="34" borderId="7" applyNumberFormat="0" applyAlignment="0" applyProtection="0"/>
    <xf numFmtId="0" fontId="55" fillId="42" borderId="8" applyNumberFormat="0" applyAlignment="0" applyProtection="0"/>
    <xf numFmtId="0" fontId="15" fillId="0" borderId="9" applyNumberFormat="0" applyFill="0" applyAlignment="0" applyProtection="0"/>
    <xf numFmtId="0" fontId="5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4" borderId="0" applyNumberFormat="0" applyBorder="0" applyAlignment="0" applyProtection="0"/>
    <xf numFmtId="0" fontId="53" fillId="0" borderId="0">
      <alignment/>
      <protection/>
    </xf>
    <xf numFmtId="0" fontId="22" fillId="0" borderId="0">
      <alignment/>
      <protection/>
    </xf>
    <xf numFmtId="9" fontId="1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3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7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center" wrapText="1"/>
    </xf>
    <xf numFmtId="0" fontId="25" fillId="0" borderId="18" xfId="0" applyNumberFormat="1" applyFont="1" applyFill="1" applyBorder="1" applyAlignment="1" applyProtection="1" quotePrefix="1">
      <alignment horizontal="left"/>
      <protection/>
    </xf>
    <xf numFmtId="0" fontId="23" fillId="0" borderId="19" xfId="0" applyNumberFormat="1" applyFont="1" applyFill="1" applyBorder="1" applyAlignment="1" applyProtection="1">
      <alignment horizont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right"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left"/>
    </xf>
    <xf numFmtId="3" fontId="25" fillId="7" borderId="19" xfId="0" applyNumberFormat="1" applyFont="1" applyFill="1" applyBorder="1" applyAlignment="1">
      <alignment horizontal="right"/>
    </xf>
    <xf numFmtId="0" fontId="21" fillId="7" borderId="18" xfId="0" applyNumberFormat="1" applyFont="1" applyFill="1" applyBorder="1" applyAlignment="1" applyProtection="1">
      <alignment/>
      <protection/>
    </xf>
    <xf numFmtId="3" fontId="25" fillId="47" borderId="17" xfId="0" applyNumberFormat="1" applyFont="1" applyFill="1" applyBorder="1" applyAlignment="1" quotePrefix="1">
      <alignment horizontal="right"/>
    </xf>
    <xf numFmtId="3" fontId="26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4" fontId="25" fillId="7" borderId="19" xfId="0" applyNumberFormat="1" applyFont="1" applyFill="1" applyBorder="1" applyAlignment="1">
      <alignment horizontal="right"/>
    </xf>
    <xf numFmtId="4" fontId="25" fillId="0" borderId="19" xfId="0" applyNumberFormat="1" applyFont="1" applyFill="1" applyBorder="1" applyAlignment="1">
      <alignment horizontal="right"/>
    </xf>
    <xf numFmtId="4" fontId="25" fillId="0" borderId="19" xfId="0" applyNumberFormat="1" applyFont="1" applyBorder="1" applyAlignment="1">
      <alignment horizontal="right"/>
    </xf>
    <xf numFmtId="4" fontId="25" fillId="7" borderId="19" xfId="0" applyNumberFormat="1" applyFont="1" applyFill="1" applyBorder="1" applyAlignment="1" applyProtection="1">
      <alignment horizontal="right" wrapText="1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2" fillId="0" borderId="19" xfId="0" applyNumberFormat="1" applyFont="1" applyFill="1" applyBorder="1" applyAlignment="1" applyProtection="1">
      <alignment horizontal="center"/>
      <protection/>
    </xf>
    <xf numFmtId="0" fontId="33" fillId="0" borderId="19" xfId="0" applyNumberFormat="1" applyFont="1" applyFill="1" applyBorder="1" applyAlignment="1" applyProtection="1">
      <alignment horizontal="center"/>
      <protection/>
    </xf>
    <xf numFmtId="0" fontId="33" fillId="0" borderId="19" xfId="0" applyNumberFormat="1" applyFont="1" applyFill="1" applyBorder="1" applyAlignment="1" applyProtection="1">
      <alignment horizontal="center" wrapText="1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67" fillId="48" borderId="19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4" fillId="49" borderId="19" xfId="0" applyNumberFormat="1" applyFont="1" applyFill="1" applyBorder="1" applyAlignment="1" applyProtection="1">
      <alignment/>
      <protection/>
    </xf>
    <xf numFmtId="0" fontId="67" fillId="48" borderId="19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34" fillId="49" borderId="19" xfId="0" applyNumberFormat="1" applyFont="1" applyFill="1" applyBorder="1" applyAlignment="1" applyProtection="1">
      <alignment wrapText="1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19" xfId="0" applyNumberFormat="1" applyFill="1" applyBorder="1" applyAlignment="1" applyProtection="1">
      <alignment/>
      <protection/>
    </xf>
    <xf numFmtId="4" fontId="67" fillId="48" borderId="19" xfId="0" applyNumberFormat="1" applyFont="1" applyFill="1" applyBorder="1" applyAlignment="1" applyProtection="1">
      <alignment/>
      <protection/>
    </xf>
    <xf numFmtId="4" fontId="34" fillId="49" borderId="19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horizontal="left"/>
      <protection/>
    </xf>
    <xf numFmtId="4" fontId="34" fillId="49" borderId="19" xfId="0" applyNumberFormat="1" applyFont="1" applyFill="1" applyBorder="1" applyAlignment="1" applyProtection="1">
      <alignment/>
      <protection/>
    </xf>
    <xf numFmtId="0" fontId="68" fillId="48" borderId="19" xfId="0" applyNumberFormat="1" applyFont="1" applyFill="1" applyBorder="1" applyAlignment="1" applyProtection="1">
      <alignment/>
      <protection/>
    </xf>
    <xf numFmtId="4" fontId="68" fillId="48" borderId="19" xfId="0" applyNumberFormat="1" applyFont="1" applyFill="1" applyBorder="1" applyAlignment="1" applyProtection="1">
      <alignment/>
      <protection/>
    </xf>
    <xf numFmtId="4" fontId="25" fillId="47" borderId="17" xfId="0" applyNumberFormat="1" applyFont="1" applyFill="1" applyBorder="1" applyAlignment="1" quotePrefix="1">
      <alignment horizontal="right" wrapText="1"/>
    </xf>
    <xf numFmtId="4" fontId="25" fillId="47" borderId="19" xfId="0" applyNumberFormat="1" applyFont="1" applyFill="1" applyBorder="1" applyAlignment="1" applyProtection="1">
      <alignment horizontal="right" wrapText="1"/>
      <protection/>
    </xf>
    <xf numFmtId="4" fontId="25" fillId="7" borderId="17" xfId="0" applyNumberFormat="1" applyFont="1" applyFill="1" applyBorder="1" applyAlignment="1" quotePrefix="1">
      <alignment horizontal="right" wrapText="1"/>
    </xf>
    <xf numFmtId="4" fontId="36" fillId="47" borderId="19" xfId="0" applyNumberFormat="1" applyFont="1" applyFill="1" applyBorder="1" applyAlignment="1" applyProtection="1">
      <alignment/>
      <protection/>
    </xf>
    <xf numFmtId="0" fontId="36" fillId="47" borderId="19" xfId="0" applyNumberFormat="1" applyFont="1" applyFill="1" applyBorder="1" applyAlignment="1" applyProtection="1">
      <alignment horizontal="left"/>
      <protection/>
    </xf>
    <xf numFmtId="4" fontId="36" fillId="47" borderId="19" xfId="0" applyNumberFormat="1" applyFont="1" applyFill="1" applyBorder="1" applyAlignment="1" applyProtection="1">
      <alignment horizontal="right"/>
      <protection/>
    </xf>
    <xf numFmtId="0" fontId="36" fillId="47" borderId="19" xfId="0" applyNumberFormat="1" applyFont="1" applyFill="1" applyBorder="1" applyAlignment="1" applyProtection="1">
      <alignment horizontal="left" wrapText="1"/>
      <protection/>
    </xf>
    <xf numFmtId="0" fontId="36" fillId="50" borderId="19" xfId="0" applyNumberFormat="1" applyFont="1" applyFill="1" applyBorder="1" applyAlignment="1" applyProtection="1">
      <alignment horizontal="left"/>
      <protection/>
    </xf>
    <xf numFmtId="4" fontId="36" fillId="50" borderId="19" xfId="0" applyNumberFormat="1" applyFont="1" applyFill="1" applyBorder="1" applyAlignment="1" applyProtection="1">
      <alignment/>
      <protection/>
    </xf>
    <xf numFmtId="0" fontId="36" fillId="50" borderId="19" xfId="0" applyNumberFormat="1" applyFont="1" applyFill="1" applyBorder="1" applyAlignment="1" applyProtection="1">
      <alignment horizontal="left" wrapText="1"/>
      <protection/>
    </xf>
    <xf numFmtId="4" fontId="36" fillId="50" borderId="19" xfId="0" applyNumberFormat="1" applyFont="1" applyFill="1" applyBorder="1" applyAlignment="1" applyProtection="1">
      <alignment wrapText="1"/>
      <protection/>
    </xf>
    <xf numFmtId="0" fontId="36" fillId="50" borderId="19" xfId="87" applyFont="1" applyFill="1" applyBorder="1" applyAlignment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69" fillId="0" borderId="0" xfId="0" applyNumberFormat="1" applyFont="1" applyFill="1" applyBorder="1" applyAlignment="1" applyProtection="1">
      <alignment/>
      <protection/>
    </xf>
    <xf numFmtId="4" fontId="25" fillId="0" borderId="17" xfId="0" applyNumberFormat="1" applyFont="1" applyBorder="1" applyAlignment="1">
      <alignment horizontal="right" wrapText="1"/>
    </xf>
    <xf numFmtId="4" fontId="25" fillId="7" borderId="17" xfId="0" applyNumberFormat="1" applyFont="1" applyFill="1" applyBorder="1" applyAlignment="1" quotePrefix="1">
      <alignment horizontal="right"/>
    </xf>
    <xf numFmtId="0" fontId="70" fillId="0" borderId="0" xfId="0" applyNumberFormat="1" applyFont="1" applyFill="1" applyBorder="1" applyAlignment="1" applyProtection="1">
      <alignment/>
      <protection/>
    </xf>
    <xf numFmtId="0" fontId="34" fillId="0" borderId="19" xfId="0" applyNumberFormat="1" applyFont="1" applyFill="1" applyBorder="1" applyAlignment="1" applyProtection="1">
      <alignment/>
      <protection/>
    </xf>
    <xf numFmtId="4" fontId="34" fillId="0" borderId="19" xfId="0" applyNumberFormat="1" applyFont="1" applyFill="1" applyBorder="1" applyAlignment="1" applyProtection="1">
      <alignment/>
      <protection/>
    </xf>
    <xf numFmtId="0" fontId="34" fillId="0" borderId="19" xfId="0" applyNumberFormat="1" applyFont="1" applyFill="1" applyBorder="1" applyAlignment="1" applyProtection="1">
      <alignment horizontal="left"/>
      <protection/>
    </xf>
    <xf numFmtId="0" fontId="34" fillId="0" borderId="19" xfId="0" applyNumberFormat="1" applyFont="1" applyFill="1" applyBorder="1" applyAlignment="1" applyProtection="1">
      <alignment wrapText="1"/>
      <protection/>
    </xf>
    <xf numFmtId="0" fontId="34" fillId="49" borderId="19" xfId="0" applyNumberFormat="1" applyFont="1" applyFill="1" applyBorder="1" applyAlignment="1" applyProtection="1">
      <alignment wrapText="1"/>
      <protection/>
    </xf>
    <xf numFmtId="4" fontId="34" fillId="47" borderId="19" xfId="0" applyNumberFormat="1" applyFont="1" applyFill="1" applyBorder="1" applyAlignment="1" applyProtection="1">
      <alignment/>
      <protection/>
    </xf>
    <xf numFmtId="4" fontId="71" fillId="48" borderId="19" xfId="0" applyNumberFormat="1" applyFont="1" applyFill="1" applyBorder="1" applyAlignment="1" applyProtection="1">
      <alignment/>
      <protection/>
    </xf>
    <xf numFmtId="4" fontId="67" fillId="48" borderId="19" xfId="0" applyNumberFormat="1" applyFont="1" applyFill="1" applyBorder="1" applyAlignment="1" applyProtection="1">
      <alignment/>
      <protection/>
    </xf>
    <xf numFmtId="4" fontId="36" fillId="47" borderId="19" xfId="0" applyNumberFormat="1" applyFont="1" applyFill="1" applyBorder="1" applyAlignment="1" applyProtection="1">
      <alignment/>
      <protection/>
    </xf>
    <xf numFmtId="4" fontId="68" fillId="48" borderId="19" xfId="0" applyNumberFormat="1" applyFont="1" applyFill="1" applyBorder="1" applyAlignment="1" applyProtection="1">
      <alignment/>
      <protection/>
    </xf>
    <xf numFmtId="4" fontId="25" fillId="49" borderId="19" xfId="0" applyNumberFormat="1" applyFont="1" applyFill="1" applyBorder="1" applyAlignment="1">
      <alignment horizontal="right"/>
    </xf>
    <xf numFmtId="0" fontId="0" fillId="0" borderId="19" xfId="0" applyNumberFormat="1" applyFill="1" applyBorder="1" applyAlignment="1" applyProtection="1">
      <alignment/>
      <protection/>
    </xf>
    <xf numFmtId="0" fontId="33" fillId="0" borderId="19" xfId="0" applyNumberFormat="1" applyFont="1" applyFill="1" applyBorder="1" applyAlignment="1" applyProtection="1">
      <alignment/>
      <protection/>
    </xf>
    <xf numFmtId="4" fontId="33" fillId="0" borderId="19" xfId="0" applyNumberFormat="1" applyFont="1" applyFill="1" applyBorder="1" applyAlignment="1" applyProtection="1">
      <alignment/>
      <protection/>
    </xf>
    <xf numFmtId="0" fontId="72" fillId="51" borderId="19" xfId="0" applyNumberFormat="1" applyFont="1" applyFill="1" applyBorder="1" applyAlignment="1" applyProtection="1">
      <alignment horizontal="center" wrapText="1"/>
      <protection/>
    </xf>
    <xf numFmtId="4" fontId="72" fillId="51" borderId="19" xfId="0" applyNumberFormat="1" applyFont="1" applyFill="1" applyBorder="1" applyAlignment="1" applyProtection="1">
      <alignment/>
      <protection/>
    </xf>
    <xf numFmtId="4" fontId="72" fillId="51" borderId="19" xfId="0" applyNumberFormat="1" applyFont="1" applyFill="1" applyBorder="1" applyAlignment="1" applyProtection="1">
      <alignment wrapText="1"/>
      <protection/>
    </xf>
    <xf numFmtId="0" fontId="36" fillId="15" borderId="19" xfId="0" applyNumberFormat="1" applyFont="1" applyFill="1" applyBorder="1" applyAlignment="1" applyProtection="1">
      <alignment horizontal="center" wrapText="1"/>
      <protection/>
    </xf>
    <xf numFmtId="4" fontId="36" fillId="15" borderId="19" xfId="0" applyNumberFormat="1" applyFont="1" applyFill="1" applyBorder="1" applyAlignment="1" applyProtection="1">
      <alignment/>
      <protection/>
    </xf>
    <xf numFmtId="4" fontId="36" fillId="15" borderId="19" xfId="0" applyNumberFormat="1" applyFont="1" applyFill="1" applyBorder="1" applyAlignment="1" applyProtection="1">
      <alignment wrapText="1"/>
      <protection/>
    </xf>
    <xf numFmtId="0" fontId="36" fillId="7" borderId="19" xfId="0" applyNumberFormat="1" applyFont="1" applyFill="1" applyBorder="1" applyAlignment="1" applyProtection="1">
      <alignment horizontal="center" wrapText="1"/>
      <protection/>
    </xf>
    <xf numFmtId="4" fontId="36" fillId="7" borderId="19" xfId="0" applyNumberFormat="1" applyFont="1" applyFill="1" applyBorder="1" applyAlignment="1" applyProtection="1">
      <alignment/>
      <protection/>
    </xf>
    <xf numFmtId="4" fontId="36" fillId="7" borderId="19" xfId="0" applyNumberFormat="1" applyFont="1" applyFill="1" applyBorder="1" applyAlignment="1" applyProtection="1">
      <alignment wrapText="1"/>
      <protection/>
    </xf>
    <xf numFmtId="0" fontId="36" fillId="52" borderId="19" xfId="0" applyNumberFormat="1" applyFont="1" applyFill="1" applyBorder="1" applyAlignment="1" applyProtection="1">
      <alignment horizontal="center" wrapText="1"/>
      <protection/>
    </xf>
    <xf numFmtId="4" fontId="36" fillId="52" borderId="19" xfId="0" applyNumberFormat="1" applyFont="1" applyFill="1" applyBorder="1" applyAlignment="1" applyProtection="1">
      <alignment/>
      <protection/>
    </xf>
    <xf numFmtId="4" fontId="36" fillId="47" borderId="19" xfId="0" applyNumberFormat="1" applyFont="1" applyFill="1" applyBorder="1" applyAlignment="1" applyProtection="1">
      <alignment wrapText="1"/>
      <protection/>
    </xf>
    <xf numFmtId="4" fontId="67" fillId="48" borderId="19" xfId="0" applyNumberFormat="1" applyFont="1" applyFill="1" applyBorder="1" applyAlignment="1" applyProtection="1">
      <alignment wrapText="1"/>
      <protection/>
    </xf>
    <xf numFmtId="4" fontId="34" fillId="49" borderId="19" xfId="0" applyNumberFormat="1" applyFont="1" applyFill="1" applyBorder="1" applyAlignment="1" applyProtection="1">
      <alignment wrapText="1"/>
      <protection/>
    </xf>
    <xf numFmtId="0" fontId="73" fillId="47" borderId="19" xfId="0" applyNumberFormat="1" applyFont="1" applyFill="1" applyBorder="1" applyAlignment="1" applyProtection="1">
      <alignment/>
      <protection/>
    </xf>
    <xf numFmtId="4" fontId="73" fillId="47" borderId="19" xfId="0" applyNumberFormat="1" applyFont="1" applyFill="1" applyBorder="1" applyAlignment="1" applyProtection="1">
      <alignment/>
      <protection/>
    </xf>
    <xf numFmtId="4" fontId="73" fillId="47" borderId="19" xfId="0" applyNumberFormat="1" applyFont="1" applyFill="1" applyBorder="1" applyAlignment="1" applyProtection="1">
      <alignment wrapText="1"/>
      <protection/>
    </xf>
    <xf numFmtId="0" fontId="34" fillId="49" borderId="19" xfId="0" applyNumberFormat="1" applyFont="1" applyFill="1" applyBorder="1" applyAlignment="1" applyProtection="1">
      <alignment horizontal="left"/>
      <protection/>
    </xf>
    <xf numFmtId="4" fontId="34" fillId="49" borderId="19" xfId="0" applyNumberFormat="1" applyFont="1" applyFill="1" applyBorder="1" applyAlignment="1" applyProtection="1">
      <alignment horizontal="right"/>
      <protection/>
    </xf>
    <xf numFmtId="4" fontId="73" fillId="47" borderId="19" xfId="0" applyNumberFormat="1" applyFont="1" applyFill="1" applyBorder="1" applyAlignment="1" applyProtection="1">
      <alignment horizontal="right"/>
      <protection/>
    </xf>
    <xf numFmtId="0" fontId="36" fillId="52" borderId="19" xfId="0" applyNumberFormat="1" applyFont="1" applyFill="1" applyBorder="1" applyAlignment="1" applyProtection="1">
      <alignment wrapText="1"/>
      <protection/>
    </xf>
    <xf numFmtId="4" fontId="36" fillId="52" borderId="19" xfId="0" applyNumberFormat="1" applyFont="1" applyFill="1" applyBorder="1" applyAlignment="1" applyProtection="1">
      <alignment wrapText="1"/>
      <protection/>
    </xf>
    <xf numFmtId="4" fontId="34" fillId="49" borderId="19" xfId="0" applyNumberFormat="1" applyFont="1" applyFill="1" applyBorder="1" applyAlignment="1" applyProtection="1">
      <alignment/>
      <protection/>
    </xf>
    <xf numFmtId="0" fontId="34" fillId="49" borderId="19" xfId="0" applyNumberFormat="1" applyFont="1" applyFill="1" applyBorder="1" applyAlignment="1" applyProtection="1">
      <alignment/>
      <protection/>
    </xf>
    <xf numFmtId="0" fontId="73" fillId="47" borderId="19" xfId="0" applyNumberFormat="1" applyFont="1" applyFill="1" applyBorder="1" applyAlignment="1" applyProtection="1">
      <alignment horizontal="left"/>
      <protection/>
    </xf>
    <xf numFmtId="0" fontId="36" fillId="15" borderId="19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73" fillId="47" borderId="19" xfId="0" applyNumberFormat="1" applyFont="1" applyFill="1" applyBorder="1" applyAlignment="1" applyProtection="1">
      <alignment wrapText="1"/>
      <protection/>
    </xf>
    <xf numFmtId="4" fontId="73" fillId="47" borderId="19" xfId="0" applyNumberFormat="1" applyFont="1" applyFill="1" applyBorder="1" applyAlignment="1" applyProtection="1">
      <alignment/>
      <protection/>
    </xf>
    <xf numFmtId="0" fontId="73" fillId="47" borderId="19" xfId="0" applyNumberFormat="1" applyFont="1" applyFill="1" applyBorder="1" applyAlignment="1" applyProtection="1">
      <alignment/>
      <protection/>
    </xf>
    <xf numFmtId="0" fontId="73" fillId="47" borderId="19" xfId="0" applyNumberFormat="1" applyFont="1" applyFill="1" applyBorder="1" applyAlignment="1" applyProtection="1">
      <alignment horizontal="left"/>
      <protection/>
    </xf>
    <xf numFmtId="0" fontId="34" fillId="49" borderId="19" xfId="0" applyNumberFormat="1" applyFont="1" applyFill="1" applyBorder="1" applyAlignment="1" applyProtection="1">
      <alignment horizontal="left" wrapText="1"/>
      <protection/>
    </xf>
    <xf numFmtId="0" fontId="73" fillId="47" borderId="19" xfId="0" applyNumberFormat="1" applyFont="1" applyFill="1" applyBorder="1" applyAlignment="1" applyProtection="1">
      <alignment horizontal="left" wrapText="1"/>
      <protection/>
    </xf>
    <xf numFmtId="0" fontId="67" fillId="48" borderId="19" xfId="0" applyNumberFormat="1" applyFont="1" applyFill="1" applyBorder="1" applyAlignment="1" applyProtection="1">
      <alignment horizontal="left" wrapText="1"/>
      <protection/>
    </xf>
    <xf numFmtId="0" fontId="34" fillId="49" borderId="19" xfId="0" applyNumberFormat="1" applyFont="1" applyFill="1" applyBorder="1" applyAlignment="1" applyProtection="1">
      <alignment horizontal="left" wrapText="1"/>
      <protection/>
    </xf>
    <xf numFmtId="0" fontId="73" fillId="47" borderId="19" xfId="0" applyNumberFormat="1" applyFont="1" applyFill="1" applyBorder="1" applyAlignment="1" applyProtection="1">
      <alignment wrapText="1"/>
      <protection/>
    </xf>
    <xf numFmtId="0" fontId="0" fillId="0" borderId="19" xfId="0" applyNumberFormat="1" applyFill="1" applyBorder="1" applyAlignment="1" applyProtection="1">
      <alignment horizontal="left"/>
      <protection/>
    </xf>
    <xf numFmtId="0" fontId="74" fillId="47" borderId="19" xfId="0" applyNumberFormat="1" applyFont="1" applyFill="1" applyBorder="1" applyAlignment="1" applyProtection="1">
      <alignment horizontal="left"/>
      <protection/>
    </xf>
    <xf numFmtId="4" fontId="74" fillId="47" borderId="19" xfId="0" applyNumberFormat="1" applyFont="1" applyFill="1" applyBorder="1" applyAlignment="1" applyProtection="1">
      <alignment horizontal="right"/>
      <protection/>
    </xf>
    <xf numFmtId="0" fontId="36" fillId="52" borderId="19" xfId="0" applyNumberFormat="1" applyFont="1" applyFill="1" applyBorder="1" applyAlignment="1" applyProtection="1">
      <alignment/>
      <protection/>
    </xf>
    <xf numFmtId="0" fontId="36" fillId="15" borderId="19" xfId="0" applyNumberFormat="1" applyFont="1" applyFill="1" applyBorder="1" applyAlignment="1" applyProtection="1">
      <alignment/>
      <protection/>
    </xf>
    <xf numFmtId="4" fontId="73" fillId="47" borderId="19" xfId="0" applyNumberFormat="1" applyFont="1" applyFill="1" applyBorder="1" applyAlignment="1" applyProtection="1">
      <alignment wrapText="1"/>
      <protection/>
    </xf>
    <xf numFmtId="4" fontId="36" fillId="52" borderId="19" xfId="0" applyNumberFormat="1" applyFont="1" applyFill="1" applyBorder="1" applyAlignment="1" applyProtection="1">
      <alignment wrapText="1"/>
      <protection/>
    </xf>
    <xf numFmtId="4" fontId="36" fillId="53" borderId="19" xfId="0" applyNumberFormat="1" applyFont="1" applyFill="1" applyBorder="1" applyAlignment="1" applyProtection="1">
      <alignment wrapText="1"/>
      <protection/>
    </xf>
    <xf numFmtId="4" fontId="36" fillId="47" borderId="19" xfId="0" applyNumberFormat="1" applyFont="1" applyFill="1" applyBorder="1" applyAlignment="1" applyProtection="1">
      <alignment wrapText="1"/>
      <protection/>
    </xf>
    <xf numFmtId="4" fontId="68" fillId="48" borderId="19" xfId="0" applyNumberFormat="1" applyFont="1" applyFill="1" applyBorder="1" applyAlignment="1" applyProtection="1">
      <alignment wrapText="1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8" fillId="0" borderId="17" xfId="0" applyNumberFormat="1" applyFont="1" applyFill="1" applyBorder="1" applyAlignment="1" applyProtection="1">
      <alignment horizontal="left" wrapText="1"/>
      <protection/>
    </xf>
    <xf numFmtId="0" fontId="29" fillId="0" borderId="18" xfId="0" applyNumberFormat="1" applyFont="1" applyFill="1" applyBorder="1" applyAlignment="1" applyProtection="1">
      <alignment wrapText="1"/>
      <protection/>
    </xf>
    <xf numFmtId="0" fontId="28" fillId="7" borderId="17" xfId="0" applyNumberFormat="1" applyFont="1" applyFill="1" applyBorder="1" applyAlignment="1" applyProtection="1" quotePrefix="1">
      <alignment horizontal="left" wrapText="1"/>
      <protection/>
    </xf>
    <xf numFmtId="0" fontId="29" fillId="7" borderId="18" xfId="0" applyNumberFormat="1" applyFont="1" applyFill="1" applyBorder="1" applyAlignment="1" applyProtection="1">
      <alignment wrapText="1"/>
      <protection/>
    </xf>
    <xf numFmtId="0" fontId="28" fillId="0" borderId="17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28" fillId="0" borderId="17" xfId="0" applyFont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47" borderId="17" xfId="0" applyNumberFormat="1" applyFont="1" applyFill="1" applyBorder="1" applyAlignment="1" applyProtection="1">
      <alignment horizontal="left" wrapText="1"/>
      <protection/>
    </xf>
    <xf numFmtId="0" fontId="25" fillId="47" borderId="18" xfId="0" applyNumberFormat="1" applyFont="1" applyFill="1" applyBorder="1" applyAlignment="1" applyProtection="1">
      <alignment horizontal="left" wrapText="1"/>
      <protection/>
    </xf>
    <xf numFmtId="0" fontId="25" fillId="47" borderId="21" xfId="0" applyNumberFormat="1" applyFont="1" applyFill="1" applyBorder="1" applyAlignment="1" applyProtection="1">
      <alignment horizontal="left" wrapText="1"/>
      <protection/>
    </xf>
    <xf numFmtId="0" fontId="25" fillId="7" borderId="17" xfId="0" applyNumberFormat="1" applyFont="1" applyFill="1" applyBorder="1" applyAlignment="1" applyProtection="1">
      <alignment horizontal="left" wrapText="1"/>
      <protection/>
    </xf>
    <xf numFmtId="0" fontId="25" fillId="7" borderId="18" xfId="0" applyNumberFormat="1" applyFont="1" applyFill="1" applyBorder="1" applyAlignment="1" applyProtection="1">
      <alignment horizontal="left" wrapText="1"/>
      <protection/>
    </xf>
    <xf numFmtId="0" fontId="25" fillId="7" borderId="21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8" fillId="7" borderId="17" xfId="0" applyNumberFormat="1" applyFont="1" applyFill="1" applyBorder="1" applyAlignment="1" applyProtection="1">
      <alignment horizontal="lef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28" fillId="0" borderId="17" xfId="0" applyFont="1" applyFill="1" applyBorder="1" applyAlignment="1" quotePrefix="1">
      <alignment horizontal="left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Obično_List7" xfId="87"/>
    <cellStyle name="Percent" xfId="88"/>
    <cellStyle name="Povezana ćelija" xfId="89"/>
    <cellStyle name="Followed Hyperlink" xfId="90"/>
    <cellStyle name="Provjera ćelije" xfId="91"/>
    <cellStyle name="Tekst objašnjenja" xfId="92"/>
    <cellStyle name="Tekst upozorenja" xfId="93"/>
    <cellStyle name="Total" xfId="94"/>
    <cellStyle name="Ukupni zbroj" xfId="95"/>
    <cellStyle name="Unos" xfId="96"/>
    <cellStyle name="Currency" xfId="97"/>
    <cellStyle name="Currency [0]" xfId="98"/>
    <cellStyle name="Comma" xfId="99"/>
    <cellStyle name="Comma [0]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17" customWidth="1"/>
    <col min="5" max="5" width="44.7109375" style="1" customWidth="1"/>
    <col min="6" max="6" width="28.421875" style="1" customWidth="1"/>
    <col min="7" max="7" width="22.8515625" style="1" customWidth="1"/>
    <col min="8" max="8" width="29.2812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3.5">
      <c r="A2" s="148"/>
      <c r="B2" s="148"/>
      <c r="C2" s="148"/>
      <c r="D2" s="148"/>
      <c r="E2" s="148"/>
      <c r="F2" s="148"/>
      <c r="G2" s="148"/>
      <c r="H2" s="148"/>
    </row>
    <row r="3" spans="1:8" ht="54.75" customHeight="1">
      <c r="A3" s="141" t="s">
        <v>217</v>
      </c>
      <c r="B3" s="141"/>
      <c r="C3" s="141"/>
      <c r="D3" s="141"/>
      <c r="E3" s="141"/>
      <c r="F3" s="141"/>
      <c r="G3" s="141"/>
      <c r="H3" s="141"/>
    </row>
    <row r="4" spans="1:8" s="5" customFormat="1" ht="26.25" customHeight="1">
      <c r="A4" s="141" t="s">
        <v>7</v>
      </c>
      <c r="B4" s="141"/>
      <c r="C4" s="141"/>
      <c r="D4" s="141"/>
      <c r="E4" s="141"/>
      <c r="F4" s="141"/>
      <c r="G4" s="149"/>
      <c r="H4" s="149"/>
    </row>
    <row r="5" spans="1:5" ht="15.75" customHeight="1">
      <c r="A5" s="6"/>
      <c r="B5" s="7"/>
      <c r="C5" s="7"/>
      <c r="D5" s="7"/>
      <c r="E5" s="7"/>
    </row>
    <row r="6" spans="1:9" ht="27.75" customHeight="1">
      <c r="A6" s="8"/>
      <c r="B6" s="9"/>
      <c r="C6" s="9"/>
      <c r="D6" s="10"/>
      <c r="E6" s="11"/>
      <c r="F6" s="12" t="s">
        <v>177</v>
      </c>
      <c r="G6" s="12" t="s">
        <v>196</v>
      </c>
      <c r="H6" s="13" t="s">
        <v>197</v>
      </c>
      <c r="I6" s="14"/>
    </row>
    <row r="7" spans="1:9" ht="27.75" customHeight="1">
      <c r="A7" s="150" t="s">
        <v>8</v>
      </c>
      <c r="B7" s="136"/>
      <c r="C7" s="136"/>
      <c r="D7" s="136"/>
      <c r="E7" s="151"/>
      <c r="F7" s="26">
        <f>+F8+F9</f>
        <v>9178003.65</v>
      </c>
      <c r="G7" s="26">
        <f>G8+G9</f>
        <v>8954406.74</v>
      </c>
      <c r="H7" s="26">
        <f aca="true" t="shared" si="0" ref="H7:H13">SUM(G7/F7*100)</f>
        <v>97.56377401309923</v>
      </c>
      <c r="I7" s="18"/>
    </row>
    <row r="8" spans="1:8" ht="22.5" customHeight="1">
      <c r="A8" s="133" t="s">
        <v>0</v>
      </c>
      <c r="B8" s="134"/>
      <c r="C8" s="134"/>
      <c r="D8" s="134"/>
      <c r="E8" s="140"/>
      <c r="F8" s="27">
        <v>9178003.65</v>
      </c>
      <c r="G8" s="27">
        <v>8954406.74</v>
      </c>
      <c r="H8" s="78">
        <f t="shared" si="0"/>
        <v>97.56377401309923</v>
      </c>
    </row>
    <row r="9" spans="1:8" ht="22.5" customHeight="1">
      <c r="A9" s="152" t="s">
        <v>10</v>
      </c>
      <c r="B9" s="140"/>
      <c r="C9" s="140"/>
      <c r="D9" s="140"/>
      <c r="E9" s="140"/>
      <c r="F9" s="27">
        <v>0</v>
      </c>
      <c r="G9" s="27">
        <v>0</v>
      </c>
      <c r="H9" s="78" t="e">
        <f t="shared" si="0"/>
        <v>#DIV/0!</v>
      </c>
    </row>
    <row r="10" spans="1:8" ht="22.5" customHeight="1">
      <c r="A10" s="19" t="s">
        <v>9</v>
      </c>
      <c r="B10" s="21"/>
      <c r="C10" s="21"/>
      <c r="D10" s="21"/>
      <c r="E10" s="21"/>
      <c r="F10" s="26">
        <f>+F11+F12</f>
        <v>9059103.370000001</v>
      </c>
      <c r="G10" s="26">
        <f>+G11+G12</f>
        <v>8982405.49</v>
      </c>
      <c r="H10" s="26">
        <f t="shared" si="0"/>
        <v>99.15336124484469</v>
      </c>
    </row>
    <row r="11" spans="1:10" ht="22.5" customHeight="1">
      <c r="A11" s="137" t="s">
        <v>1</v>
      </c>
      <c r="B11" s="134"/>
      <c r="C11" s="134"/>
      <c r="D11" s="134"/>
      <c r="E11" s="138"/>
      <c r="F11" s="65">
        <v>8913925.4</v>
      </c>
      <c r="G11" s="27">
        <v>8864099.38</v>
      </c>
      <c r="H11" s="78">
        <f t="shared" si="0"/>
        <v>99.44103166939226</v>
      </c>
      <c r="I11" s="2"/>
      <c r="J11" s="2"/>
    </row>
    <row r="12" spans="1:10" ht="22.5" customHeight="1">
      <c r="A12" s="139" t="s">
        <v>11</v>
      </c>
      <c r="B12" s="140"/>
      <c r="C12" s="140"/>
      <c r="D12" s="140"/>
      <c r="E12" s="140"/>
      <c r="F12" s="65">
        <v>145177.97</v>
      </c>
      <c r="G12" s="28">
        <v>118306.11</v>
      </c>
      <c r="H12" s="78">
        <f t="shared" si="0"/>
        <v>81.49040105740562</v>
      </c>
      <c r="I12" s="2"/>
      <c r="J12" s="2"/>
    </row>
    <row r="13" spans="1:10" ht="22.5" customHeight="1">
      <c r="A13" s="135" t="s">
        <v>2</v>
      </c>
      <c r="B13" s="136"/>
      <c r="C13" s="136"/>
      <c r="D13" s="136"/>
      <c r="E13" s="136"/>
      <c r="F13" s="29">
        <f>+F7-F10</f>
        <v>118900.27999999933</v>
      </c>
      <c r="G13" s="29">
        <f>+G7-G10</f>
        <v>-27998.75</v>
      </c>
      <c r="H13" s="26">
        <f t="shared" si="0"/>
        <v>-23.548094251754627</v>
      </c>
      <c r="J13" s="2"/>
    </row>
    <row r="14" spans="1:8" ht="25.5" customHeight="1">
      <c r="A14" s="141"/>
      <c r="B14" s="131"/>
      <c r="C14" s="131"/>
      <c r="D14" s="131"/>
      <c r="E14" s="131"/>
      <c r="F14" s="132"/>
      <c r="G14" s="132"/>
      <c r="H14" s="132"/>
    </row>
    <row r="15" spans="1:10" ht="27.75" customHeight="1">
      <c r="A15" s="8"/>
      <c r="B15" s="9"/>
      <c r="C15" s="9"/>
      <c r="D15" s="10"/>
      <c r="E15" s="11"/>
      <c r="F15" s="12" t="s">
        <v>177</v>
      </c>
      <c r="G15" s="12" t="s">
        <v>196</v>
      </c>
      <c r="H15" s="13" t="s">
        <v>197</v>
      </c>
      <c r="J15" s="2"/>
    </row>
    <row r="16" spans="1:10" ht="30.75" customHeight="1">
      <c r="A16" s="142" t="s">
        <v>12</v>
      </c>
      <c r="B16" s="143"/>
      <c r="C16" s="143"/>
      <c r="D16" s="143"/>
      <c r="E16" s="144"/>
      <c r="F16" s="22">
        <v>-118900.28</v>
      </c>
      <c r="G16" s="50">
        <v>-118900.28</v>
      </c>
      <c r="H16" s="51">
        <f>SUM(G16/F16*100)</f>
        <v>100</v>
      </c>
      <c r="J16" s="2"/>
    </row>
    <row r="17" spans="1:10" ht="34.5" customHeight="1">
      <c r="A17" s="145" t="s">
        <v>13</v>
      </c>
      <c r="B17" s="146"/>
      <c r="C17" s="146"/>
      <c r="D17" s="146"/>
      <c r="E17" s="147"/>
      <c r="F17" s="66">
        <v>-118900.28</v>
      </c>
      <c r="G17" s="52">
        <v>-118900.28</v>
      </c>
      <c r="H17" s="29">
        <f>SUM(G17/F17*100)</f>
        <v>100</v>
      </c>
      <c r="J17" s="2"/>
    </row>
    <row r="18" spans="1:10" s="4" customFormat="1" ht="25.5" customHeight="1">
      <c r="A18" s="130"/>
      <c r="B18" s="131"/>
      <c r="C18" s="131"/>
      <c r="D18" s="131"/>
      <c r="E18" s="131"/>
      <c r="F18" s="132"/>
      <c r="G18" s="132"/>
      <c r="H18" s="132"/>
      <c r="J18" s="23"/>
    </row>
    <row r="19" spans="1:11" s="4" customFormat="1" ht="27.75" customHeight="1">
      <c r="A19" s="8"/>
      <c r="B19" s="9"/>
      <c r="C19" s="9"/>
      <c r="D19" s="10"/>
      <c r="E19" s="11"/>
      <c r="F19" s="12" t="s">
        <v>177</v>
      </c>
      <c r="G19" s="12" t="s">
        <v>196</v>
      </c>
      <c r="H19" s="13" t="s">
        <v>197</v>
      </c>
      <c r="J19" s="23"/>
      <c r="K19" s="23"/>
    </row>
    <row r="20" spans="1:10" s="4" customFormat="1" ht="22.5" customHeight="1">
      <c r="A20" s="133" t="s">
        <v>3</v>
      </c>
      <c r="B20" s="134"/>
      <c r="C20" s="134"/>
      <c r="D20" s="134"/>
      <c r="E20" s="134"/>
      <c r="F20" s="15"/>
      <c r="G20" s="15"/>
      <c r="H20" s="15"/>
      <c r="J20" s="23"/>
    </row>
    <row r="21" spans="1:8" s="4" customFormat="1" ht="33.75" customHeight="1">
      <c r="A21" s="133" t="s">
        <v>4</v>
      </c>
      <c r="B21" s="134"/>
      <c r="C21" s="134"/>
      <c r="D21" s="134"/>
      <c r="E21" s="134"/>
      <c r="F21" s="15"/>
      <c r="G21" s="15"/>
      <c r="H21" s="15"/>
    </row>
    <row r="22" spans="1:11" s="4" customFormat="1" ht="22.5" customHeight="1">
      <c r="A22" s="135" t="s">
        <v>5</v>
      </c>
      <c r="B22" s="136"/>
      <c r="C22" s="136"/>
      <c r="D22" s="136"/>
      <c r="E22" s="136"/>
      <c r="F22" s="20">
        <f>F20-F21</f>
        <v>0</v>
      </c>
      <c r="G22" s="20">
        <f>G20-G21</f>
        <v>0</v>
      </c>
      <c r="H22" s="20">
        <f>H20-H21</f>
        <v>0</v>
      </c>
      <c r="J22" s="24"/>
      <c r="K22" s="23"/>
    </row>
    <row r="23" spans="1:8" s="4" customFormat="1" ht="25.5" customHeight="1">
      <c r="A23" s="130"/>
      <c r="B23" s="131"/>
      <c r="C23" s="131"/>
      <c r="D23" s="131"/>
      <c r="E23" s="131"/>
      <c r="F23" s="132"/>
      <c r="G23" s="132"/>
      <c r="H23" s="132"/>
    </row>
    <row r="24" spans="1:8" s="4" customFormat="1" ht="22.5" customHeight="1">
      <c r="A24" s="137" t="s">
        <v>6</v>
      </c>
      <c r="B24" s="134"/>
      <c r="C24" s="134"/>
      <c r="D24" s="134"/>
      <c r="E24" s="134"/>
      <c r="F24" s="15"/>
      <c r="G24" s="28">
        <f>SUM(G13+G17+G22)</f>
        <v>-146899.03</v>
      </c>
      <c r="H24" s="15"/>
    </row>
    <row r="25" spans="1:5" s="4" customFormat="1" ht="18" customHeight="1">
      <c r="A25" s="16"/>
      <c r="B25" s="7"/>
      <c r="C25" s="7"/>
      <c r="D25" s="7"/>
      <c r="E25" s="7"/>
    </row>
    <row r="26" spans="1:8" ht="42" customHeight="1">
      <c r="A26" s="128" t="s">
        <v>215</v>
      </c>
      <c r="B26" s="129"/>
      <c r="C26" s="129"/>
      <c r="D26" s="129"/>
      <c r="E26" s="129"/>
      <c r="F26" s="129"/>
      <c r="G26" s="129"/>
      <c r="H26" s="129"/>
    </row>
    <row r="27" spans="1:8" ht="12.75">
      <c r="A27" s="62"/>
      <c r="B27" s="62"/>
      <c r="C27" s="62"/>
      <c r="D27" s="63"/>
      <c r="E27" s="62"/>
      <c r="F27" s="62"/>
      <c r="G27" s="62" t="s">
        <v>158</v>
      </c>
      <c r="H27" s="62"/>
    </row>
    <row r="28" spans="1:8" ht="12.75">
      <c r="A28" s="62"/>
      <c r="B28" s="62"/>
      <c r="C28" s="62"/>
      <c r="D28" s="63"/>
      <c r="E28" s="62"/>
      <c r="F28" s="62"/>
      <c r="G28" s="62" t="s">
        <v>159</v>
      </c>
      <c r="H28" s="62"/>
    </row>
    <row r="29" spans="1:8" ht="12.75">
      <c r="A29" s="62"/>
      <c r="B29" s="62"/>
      <c r="C29" s="62"/>
      <c r="D29" s="63"/>
      <c r="E29" s="62"/>
      <c r="F29" s="62"/>
      <c r="G29" s="62"/>
      <c r="H29" s="62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5:8" ht="12.75">
      <c r="E33" s="25"/>
      <c r="F33" s="3"/>
      <c r="G33" s="3"/>
      <c r="H33" s="3"/>
    </row>
    <row r="34" spans="5:8" ht="12.75">
      <c r="E34" s="25"/>
      <c r="F34" s="2"/>
      <c r="G34" s="2"/>
      <c r="H34" s="2"/>
    </row>
    <row r="35" spans="5:8" ht="12.75">
      <c r="E35" s="25"/>
      <c r="F35" s="2"/>
      <c r="G35" s="2"/>
      <c r="H35" s="2"/>
    </row>
    <row r="36" spans="5:8" ht="12.75">
      <c r="E36" s="25"/>
      <c r="F36" s="2"/>
      <c r="G36" s="2"/>
      <c r="H36" s="2"/>
    </row>
    <row r="37" spans="5:8" ht="12.75">
      <c r="E37" s="25"/>
      <c r="F37" s="2"/>
      <c r="G37" s="2"/>
      <c r="H37" s="2"/>
    </row>
    <row r="38" ht="12.75">
      <c r="E38" s="25"/>
    </row>
    <row r="43" ht="12.75">
      <c r="F43" s="2"/>
    </row>
    <row r="44" ht="12.75">
      <c r="F44" s="2"/>
    </row>
    <row r="45" ht="12.75">
      <c r="F45" s="2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85.7109375" style="0" customWidth="1"/>
    <col min="2" max="3" width="23.57421875" style="0" customWidth="1"/>
    <col min="4" max="4" width="22.7109375" style="0" customWidth="1"/>
  </cols>
  <sheetData>
    <row r="1" spans="1:10" ht="18">
      <c r="A1" s="30" t="s">
        <v>218</v>
      </c>
      <c r="B1" s="30"/>
      <c r="C1" s="30"/>
      <c r="D1" s="30"/>
      <c r="E1" s="30"/>
      <c r="F1" s="30"/>
      <c r="G1" s="30"/>
      <c r="H1" s="30"/>
      <c r="I1" s="30"/>
      <c r="J1" s="30"/>
    </row>
    <row r="3" spans="1:4" ht="24.75">
      <c r="A3" s="32" t="s">
        <v>14</v>
      </c>
      <c r="B3" s="32" t="s">
        <v>177</v>
      </c>
      <c r="C3" s="33" t="s">
        <v>178</v>
      </c>
      <c r="D3" s="32" t="s">
        <v>198</v>
      </c>
    </row>
    <row r="4" spans="1:4" ht="12">
      <c r="A4" s="31">
        <v>1</v>
      </c>
      <c r="B4" s="31">
        <v>2</v>
      </c>
      <c r="C4" s="31">
        <v>3</v>
      </c>
      <c r="D4" s="31"/>
    </row>
    <row r="5" spans="1:4" ht="12">
      <c r="A5" s="35" t="s">
        <v>15</v>
      </c>
      <c r="B5" s="44">
        <f>SUM(B6:B8)</f>
        <v>445804.12</v>
      </c>
      <c r="C5" s="44">
        <f>SUM(C6:C8)</f>
        <v>430932.69999999995</v>
      </c>
      <c r="D5" s="44">
        <f>SUM(C5/B5*100)</f>
        <v>96.66413580924285</v>
      </c>
    </row>
    <row r="6" spans="1:4" ht="12">
      <c r="A6" s="36" t="s">
        <v>16</v>
      </c>
      <c r="B6" s="43">
        <v>398500</v>
      </c>
      <c r="C6" s="43">
        <v>383818.67</v>
      </c>
      <c r="D6" s="47">
        <f>SUM(C6/B6*100)</f>
        <v>96.31585194479297</v>
      </c>
    </row>
    <row r="7" spans="1:6" ht="12">
      <c r="A7" s="68" t="s">
        <v>180</v>
      </c>
      <c r="B7" s="69">
        <v>19304.12</v>
      </c>
      <c r="C7" s="69">
        <v>19304.12</v>
      </c>
      <c r="D7" s="47">
        <f aca="true" t="shared" si="0" ref="D7:D69">SUM(C7/B7*100)</f>
        <v>100</v>
      </c>
      <c r="E7" s="64"/>
      <c r="F7" s="64"/>
    </row>
    <row r="8" spans="1:6" ht="12">
      <c r="A8" s="36" t="s">
        <v>17</v>
      </c>
      <c r="B8" s="43">
        <v>28000</v>
      </c>
      <c r="C8" s="43">
        <v>27809.91</v>
      </c>
      <c r="D8" s="47">
        <f t="shared" si="0"/>
        <v>99.32110714285714</v>
      </c>
      <c r="E8" s="64"/>
      <c r="F8" s="64"/>
    </row>
    <row r="9" spans="1:4" ht="24.75">
      <c r="A9" s="61" t="s">
        <v>151</v>
      </c>
      <c r="B9" s="53">
        <f>SUM(B5)</f>
        <v>445804.12</v>
      </c>
      <c r="C9" s="53">
        <f>SUM(C5)</f>
        <v>430932.69999999995</v>
      </c>
      <c r="D9" s="73">
        <f t="shared" si="0"/>
        <v>96.66413580924285</v>
      </c>
    </row>
    <row r="10" spans="1:4" ht="12">
      <c r="A10" s="35" t="s">
        <v>18</v>
      </c>
      <c r="B10" s="44">
        <f>SUM(B11:B12)</f>
        <v>73489.91</v>
      </c>
      <c r="C10" s="44">
        <f>SUM(C11:C12)</f>
        <v>31081.32</v>
      </c>
      <c r="D10" s="75">
        <f t="shared" si="0"/>
        <v>42.2933161844939</v>
      </c>
    </row>
    <row r="11" spans="1:4" ht="12">
      <c r="A11" s="36" t="s">
        <v>16</v>
      </c>
      <c r="B11" s="43">
        <v>53480</v>
      </c>
      <c r="C11" s="43">
        <v>11071.41</v>
      </c>
      <c r="D11" s="47">
        <f t="shared" si="0"/>
        <v>20.70196335078534</v>
      </c>
    </row>
    <row r="12" spans="1:6" ht="12">
      <c r="A12" s="68" t="s">
        <v>180</v>
      </c>
      <c r="B12" s="69">
        <v>20009.91</v>
      </c>
      <c r="C12" s="69">
        <v>20009.91</v>
      </c>
      <c r="D12" s="47">
        <f t="shared" si="0"/>
        <v>100</v>
      </c>
      <c r="E12" s="64"/>
      <c r="F12" s="64"/>
    </row>
    <row r="13" spans="1:4" ht="24.75">
      <c r="A13" s="56" t="s">
        <v>151</v>
      </c>
      <c r="B13" s="55">
        <f>SUM(B10)</f>
        <v>73489.91</v>
      </c>
      <c r="C13" s="55">
        <f>SUM(C10)</f>
        <v>31081.32</v>
      </c>
      <c r="D13" s="76">
        <f t="shared" si="0"/>
        <v>42.2933161844939</v>
      </c>
    </row>
    <row r="14" spans="1:4" ht="12">
      <c r="A14" s="35" t="s">
        <v>19</v>
      </c>
      <c r="B14" s="44">
        <f>SUM(B16+B19)</f>
        <v>5711</v>
      </c>
      <c r="C14" s="44">
        <f>SUM(C16+C19)</f>
        <v>1256.93</v>
      </c>
      <c r="D14" s="75">
        <f t="shared" si="0"/>
        <v>22.008930134827526</v>
      </c>
    </row>
    <row r="15" spans="1:4" ht="12">
      <c r="A15" s="36" t="s">
        <v>20</v>
      </c>
      <c r="B15" s="43">
        <v>10</v>
      </c>
      <c r="C15" s="43">
        <v>0.93</v>
      </c>
      <c r="D15" s="47">
        <f t="shared" si="0"/>
        <v>9.3</v>
      </c>
    </row>
    <row r="16" spans="1:4" ht="12">
      <c r="A16" s="54" t="s">
        <v>146</v>
      </c>
      <c r="B16" s="53">
        <f>SUM(B15)</f>
        <v>10</v>
      </c>
      <c r="C16" s="53">
        <f>SUM(C15)</f>
        <v>0.93</v>
      </c>
      <c r="D16" s="76">
        <f t="shared" si="0"/>
        <v>9.3</v>
      </c>
    </row>
    <row r="17" spans="1:4" ht="12">
      <c r="A17" s="37" t="s">
        <v>21</v>
      </c>
      <c r="B17" s="43">
        <v>3100</v>
      </c>
      <c r="C17" s="43">
        <v>1256</v>
      </c>
      <c r="D17" s="47">
        <f t="shared" si="0"/>
        <v>40.516129032258064</v>
      </c>
    </row>
    <row r="18" spans="1:4" ht="12">
      <c r="A18" s="36" t="s">
        <v>22</v>
      </c>
      <c r="B18" s="43">
        <v>2601</v>
      </c>
      <c r="C18" s="43">
        <v>0</v>
      </c>
      <c r="D18" s="47">
        <f t="shared" si="0"/>
        <v>0</v>
      </c>
    </row>
    <row r="19" spans="1:4" ht="12">
      <c r="A19" s="54" t="s">
        <v>147</v>
      </c>
      <c r="B19" s="53">
        <f>SUM(B17:B18)</f>
        <v>5701</v>
      </c>
      <c r="C19" s="53">
        <f>SUM(C17:C18)</f>
        <v>1256</v>
      </c>
      <c r="D19" s="76">
        <f t="shared" si="0"/>
        <v>22.031222592527627</v>
      </c>
    </row>
    <row r="20" spans="1:4" ht="24.75">
      <c r="A20" s="38" t="s">
        <v>23</v>
      </c>
      <c r="B20" s="44">
        <f>SUM(B21:B26)</f>
        <v>316632.39</v>
      </c>
      <c r="C20" s="44">
        <f>SUM(C21:C26)</f>
        <v>169589.26</v>
      </c>
      <c r="D20" s="75">
        <f t="shared" si="0"/>
        <v>53.56030063759428</v>
      </c>
    </row>
    <row r="21" spans="1:4" ht="12">
      <c r="A21" s="36" t="s">
        <v>169</v>
      </c>
      <c r="B21" s="43">
        <v>232200</v>
      </c>
      <c r="C21" s="43">
        <v>164665.79</v>
      </c>
      <c r="D21" s="47">
        <f t="shared" si="0"/>
        <v>70.91549956933679</v>
      </c>
    </row>
    <row r="22" spans="1:6" ht="12">
      <c r="A22" s="70" t="s">
        <v>169</v>
      </c>
      <c r="B22" s="69">
        <v>79102.39</v>
      </c>
      <c r="C22" s="69">
        <v>0</v>
      </c>
      <c r="D22" s="47">
        <f t="shared" si="0"/>
        <v>0</v>
      </c>
      <c r="E22" s="64"/>
      <c r="F22" s="64"/>
    </row>
    <row r="23" spans="1:4" ht="12">
      <c r="A23" s="36" t="s">
        <v>170</v>
      </c>
      <c r="B23" s="43">
        <v>0</v>
      </c>
      <c r="C23" s="43">
        <v>0</v>
      </c>
      <c r="D23" s="47" t="e">
        <f t="shared" si="0"/>
        <v>#DIV/0!</v>
      </c>
    </row>
    <row r="24" spans="1:4" ht="12">
      <c r="A24" s="68" t="s">
        <v>185</v>
      </c>
      <c r="B24" s="69">
        <v>1330</v>
      </c>
      <c r="C24" s="69">
        <v>1330</v>
      </c>
      <c r="D24" s="47">
        <f t="shared" si="0"/>
        <v>100</v>
      </c>
    </row>
    <row r="25" spans="1:4" ht="12">
      <c r="A25" s="68" t="s">
        <v>186</v>
      </c>
      <c r="B25" s="69">
        <v>4000</v>
      </c>
      <c r="C25" s="69">
        <v>3593.47</v>
      </c>
      <c r="D25" s="47">
        <f t="shared" si="0"/>
        <v>89.83675</v>
      </c>
    </row>
    <row r="26" spans="1:4" ht="12">
      <c r="A26" s="36" t="s">
        <v>24</v>
      </c>
      <c r="B26" s="43">
        <v>0</v>
      </c>
      <c r="C26" s="43">
        <v>0</v>
      </c>
      <c r="D26" s="47" t="e">
        <f t="shared" si="0"/>
        <v>#DIV/0!</v>
      </c>
    </row>
    <row r="27" spans="1:4" ht="12">
      <c r="A27" s="54" t="s">
        <v>148</v>
      </c>
      <c r="B27" s="53">
        <f>SUM(B21:B26)</f>
        <v>316632.39</v>
      </c>
      <c r="C27" s="53">
        <f>SUM(C21:C26)</f>
        <v>169589.26</v>
      </c>
      <c r="D27" s="76">
        <f t="shared" si="0"/>
        <v>53.56030063759428</v>
      </c>
    </row>
    <row r="28" spans="1:4" ht="12">
      <c r="A28" s="35" t="s">
        <v>25</v>
      </c>
      <c r="B28" s="44">
        <f>SUM(B30+B37)</f>
        <v>227045.47999999998</v>
      </c>
      <c r="C28" s="44">
        <f>SUM(C30+C37)</f>
        <v>186495.66999999998</v>
      </c>
      <c r="D28" s="75">
        <f t="shared" si="0"/>
        <v>82.14022582612083</v>
      </c>
    </row>
    <row r="29" spans="1:4" ht="12">
      <c r="A29" s="36" t="s">
        <v>26</v>
      </c>
      <c r="B29" s="43">
        <v>0</v>
      </c>
      <c r="C29" s="43"/>
      <c r="D29" s="47" t="e">
        <f t="shared" si="0"/>
        <v>#DIV/0!</v>
      </c>
    </row>
    <row r="30" spans="1:4" ht="12">
      <c r="A30" s="54" t="s">
        <v>149</v>
      </c>
      <c r="B30" s="55">
        <f>SUM(B29)</f>
        <v>0</v>
      </c>
      <c r="C30" s="55">
        <f>SUM(C29)</f>
        <v>0</v>
      </c>
      <c r="D30" s="76" t="e">
        <f t="shared" si="0"/>
        <v>#DIV/0!</v>
      </c>
    </row>
    <row r="31" spans="1:4" ht="12">
      <c r="A31" s="36" t="s">
        <v>27</v>
      </c>
      <c r="B31" s="43">
        <v>0</v>
      </c>
      <c r="C31" s="43"/>
      <c r="D31" s="47" t="e">
        <f t="shared" si="0"/>
        <v>#DIV/0!</v>
      </c>
    </row>
    <row r="32" spans="1:4" ht="12">
      <c r="A32" s="39" t="s">
        <v>171</v>
      </c>
      <c r="B32" s="43">
        <v>48000</v>
      </c>
      <c r="C32" s="43">
        <v>71893.85</v>
      </c>
      <c r="D32" s="47">
        <f t="shared" si="0"/>
        <v>149.77885416666666</v>
      </c>
    </row>
    <row r="33" spans="1:4" ht="24.75">
      <c r="A33" s="39" t="s">
        <v>172</v>
      </c>
      <c r="B33" s="43">
        <v>1400</v>
      </c>
      <c r="C33" s="43">
        <v>0</v>
      </c>
      <c r="D33" s="47">
        <f t="shared" si="0"/>
        <v>0</v>
      </c>
    </row>
    <row r="34" spans="1:4" ht="24.75">
      <c r="A34" s="39" t="s">
        <v>173</v>
      </c>
      <c r="B34" s="43">
        <v>61240</v>
      </c>
      <c r="C34" s="43">
        <v>30383.53</v>
      </c>
      <c r="D34" s="47">
        <f t="shared" si="0"/>
        <v>49.61386348791639</v>
      </c>
    </row>
    <row r="35" spans="1:6" ht="12">
      <c r="A35" s="71" t="s">
        <v>189</v>
      </c>
      <c r="B35" s="69">
        <v>5505.48</v>
      </c>
      <c r="C35" s="69">
        <v>0</v>
      </c>
      <c r="D35" s="47">
        <f t="shared" si="0"/>
        <v>0</v>
      </c>
      <c r="E35" s="64"/>
      <c r="F35" s="64"/>
    </row>
    <row r="36" spans="1:4" ht="12">
      <c r="A36" s="36" t="s">
        <v>213</v>
      </c>
      <c r="B36" s="43">
        <v>110900</v>
      </c>
      <c r="C36" s="43">
        <v>84218.29</v>
      </c>
      <c r="D36" s="47">
        <f t="shared" si="0"/>
        <v>75.9407484220018</v>
      </c>
    </row>
    <row r="37" spans="1:4" ht="12">
      <c r="A37" s="56" t="s">
        <v>150</v>
      </c>
      <c r="B37" s="53">
        <f>SUM(B31:B36)</f>
        <v>227045.47999999998</v>
      </c>
      <c r="C37" s="53">
        <f>SUM(C31:C36)</f>
        <v>186495.66999999998</v>
      </c>
      <c r="D37" s="76">
        <f t="shared" si="0"/>
        <v>82.14022582612083</v>
      </c>
    </row>
    <row r="38" spans="1:4" ht="12">
      <c r="A38" s="35" t="s">
        <v>29</v>
      </c>
      <c r="B38" s="44">
        <f>SUM(B39)</f>
        <v>5600</v>
      </c>
      <c r="C38" s="44">
        <f>SUM(C39)</f>
        <v>6954.03</v>
      </c>
      <c r="D38" s="75">
        <f t="shared" si="0"/>
        <v>124.17910714285713</v>
      </c>
    </row>
    <row r="39" spans="1:4" ht="12">
      <c r="A39" s="36" t="s">
        <v>30</v>
      </c>
      <c r="B39" s="43">
        <v>5600</v>
      </c>
      <c r="C39" s="43">
        <v>6954.03</v>
      </c>
      <c r="D39" s="47">
        <f t="shared" si="0"/>
        <v>124.17910714285713</v>
      </c>
    </row>
    <row r="40" spans="1:4" ht="12">
      <c r="A40" s="35" t="s">
        <v>179</v>
      </c>
      <c r="B40" s="44">
        <f>SUM(B41)</f>
        <v>7683476</v>
      </c>
      <c r="C40" s="44">
        <f>SUM(C41)</f>
        <v>7733418.72</v>
      </c>
      <c r="D40" s="75">
        <f t="shared" si="0"/>
        <v>100.65000163988277</v>
      </c>
    </row>
    <row r="41" spans="1:4" ht="12">
      <c r="A41" s="36" t="s">
        <v>27</v>
      </c>
      <c r="B41" s="43">
        <v>7683476</v>
      </c>
      <c r="C41" s="43">
        <v>7733418.72</v>
      </c>
      <c r="D41" s="47">
        <f t="shared" si="0"/>
        <v>100.65000163988277</v>
      </c>
    </row>
    <row r="42" spans="1:4" ht="12">
      <c r="A42" s="57" t="s">
        <v>150</v>
      </c>
      <c r="B42" s="58">
        <f>SUM(B40)</f>
        <v>7683476</v>
      </c>
      <c r="C42" s="58">
        <f>SUM(C40)</f>
        <v>7733418.72</v>
      </c>
      <c r="D42" s="76">
        <f t="shared" si="0"/>
        <v>100.65000163988277</v>
      </c>
    </row>
    <row r="43" spans="1:4" ht="12">
      <c r="A43" s="35" t="s">
        <v>187</v>
      </c>
      <c r="B43" s="44">
        <f>SUM(B44)</f>
        <v>6277.97</v>
      </c>
      <c r="C43" s="44">
        <f>SUM(C44)</f>
        <v>6277.97</v>
      </c>
      <c r="D43" s="75">
        <f t="shared" si="0"/>
        <v>100</v>
      </c>
    </row>
    <row r="44" spans="1:4" ht="12">
      <c r="A44" s="68" t="s">
        <v>188</v>
      </c>
      <c r="B44" s="69">
        <v>6277.97</v>
      </c>
      <c r="C44" s="69">
        <v>6277.97</v>
      </c>
      <c r="D44" s="47">
        <f t="shared" si="0"/>
        <v>100</v>
      </c>
    </row>
    <row r="45" spans="1:4" ht="12">
      <c r="A45" s="57" t="s">
        <v>150</v>
      </c>
      <c r="B45" s="58">
        <f>SUM(B43)</f>
        <v>6277.97</v>
      </c>
      <c r="C45" s="58">
        <f>SUM(C43)</f>
        <v>6277.97</v>
      </c>
      <c r="D45" s="76">
        <f t="shared" si="0"/>
        <v>100</v>
      </c>
    </row>
    <row r="46" spans="1:4" ht="12">
      <c r="A46" s="35" t="s">
        <v>108</v>
      </c>
      <c r="B46" s="44">
        <f>SUM(B47)</f>
        <v>132300</v>
      </c>
      <c r="C46" s="44">
        <f>SUM(C47)</f>
        <v>133139.61</v>
      </c>
      <c r="D46" s="75">
        <f t="shared" si="0"/>
        <v>100.63462585034013</v>
      </c>
    </row>
    <row r="47" spans="1:4" ht="12">
      <c r="A47" s="39" t="s">
        <v>28</v>
      </c>
      <c r="B47" s="43">
        <v>132300</v>
      </c>
      <c r="C47" s="43">
        <v>133139.61</v>
      </c>
      <c r="D47" s="47">
        <f t="shared" si="0"/>
        <v>100.63462585034013</v>
      </c>
    </row>
    <row r="48" spans="1:4" ht="12">
      <c r="A48" s="59" t="s">
        <v>150</v>
      </c>
      <c r="B48" s="58">
        <f>SUM(B46)</f>
        <v>132300</v>
      </c>
      <c r="C48" s="58">
        <f>SUM(C46)</f>
        <v>133139.61</v>
      </c>
      <c r="D48" s="76">
        <f t="shared" si="0"/>
        <v>100.63462585034013</v>
      </c>
    </row>
    <row r="49" spans="1:4" ht="24.75">
      <c r="A49" s="38" t="s">
        <v>109</v>
      </c>
      <c r="B49" s="44">
        <f>SUM(B50)</f>
        <v>2850</v>
      </c>
      <c r="C49" s="44">
        <f>SUM(C50)</f>
        <v>2850</v>
      </c>
      <c r="D49" s="75">
        <f t="shared" si="0"/>
        <v>100</v>
      </c>
    </row>
    <row r="50" spans="1:4" ht="12">
      <c r="A50" s="36" t="s">
        <v>16</v>
      </c>
      <c r="B50" s="43">
        <v>2850</v>
      </c>
      <c r="C50" s="43">
        <v>2850</v>
      </c>
      <c r="D50" s="47">
        <f t="shared" si="0"/>
        <v>100</v>
      </c>
    </row>
    <row r="51" spans="1:4" ht="24.75">
      <c r="A51" s="59" t="s">
        <v>151</v>
      </c>
      <c r="B51" s="58">
        <f>SUM(B49)</f>
        <v>2850</v>
      </c>
      <c r="C51" s="58">
        <f>SUM(C49)</f>
        <v>2850</v>
      </c>
      <c r="D51" s="76">
        <f t="shared" si="0"/>
        <v>100</v>
      </c>
    </row>
    <row r="52" spans="1:4" ht="24.75">
      <c r="A52" s="38" t="s">
        <v>110</v>
      </c>
      <c r="B52" s="44">
        <f>SUM(B53)</f>
        <v>1077.41</v>
      </c>
      <c r="C52" s="44">
        <f>SUM(C53)</f>
        <v>1077.41</v>
      </c>
      <c r="D52" s="75">
        <f t="shared" si="0"/>
        <v>100</v>
      </c>
    </row>
    <row r="53" spans="1:4" ht="12">
      <c r="A53" s="36" t="s">
        <v>16</v>
      </c>
      <c r="B53" s="43">
        <v>1077.41</v>
      </c>
      <c r="C53" s="43">
        <v>1077.41</v>
      </c>
      <c r="D53" s="47">
        <f t="shared" si="0"/>
        <v>100</v>
      </c>
    </row>
    <row r="54" spans="1:4" ht="24.75">
      <c r="A54" s="59" t="s">
        <v>151</v>
      </c>
      <c r="B54" s="58">
        <f>SUM(B52)</f>
        <v>1077.41</v>
      </c>
      <c r="C54" s="58">
        <f>SUM(C52)</f>
        <v>1077.41</v>
      </c>
      <c r="D54" s="76">
        <f t="shared" si="0"/>
        <v>100</v>
      </c>
    </row>
    <row r="55" spans="1:4" ht="12">
      <c r="A55" s="35" t="s">
        <v>111</v>
      </c>
      <c r="B55" s="44">
        <f>SUM(B56)</f>
        <v>4309.64</v>
      </c>
      <c r="C55" s="44">
        <f>SUM(C56)</f>
        <v>4309.64</v>
      </c>
      <c r="D55" s="75">
        <f t="shared" si="0"/>
        <v>100</v>
      </c>
    </row>
    <row r="56" spans="1:4" ht="12">
      <c r="A56" s="40" t="s">
        <v>31</v>
      </c>
      <c r="B56" s="43">
        <v>4309.64</v>
      </c>
      <c r="C56" s="43">
        <v>4309.64</v>
      </c>
      <c r="D56" s="47">
        <f t="shared" si="0"/>
        <v>100</v>
      </c>
    </row>
    <row r="57" spans="1:4" ht="12">
      <c r="A57" s="57" t="s">
        <v>152</v>
      </c>
      <c r="B57" s="58">
        <f>SUM(B55)</f>
        <v>4309.64</v>
      </c>
      <c r="C57" s="58">
        <f>SUM(C55)</f>
        <v>4309.64</v>
      </c>
      <c r="D57" s="76">
        <f t="shared" si="0"/>
        <v>100</v>
      </c>
    </row>
    <row r="58" spans="1:4" ht="12">
      <c r="A58" s="38" t="s">
        <v>112</v>
      </c>
      <c r="B58" s="44">
        <f>SUM(B59)</f>
        <v>102353.83</v>
      </c>
      <c r="C58" s="44">
        <f>SUM(C59)</f>
        <v>102353.83</v>
      </c>
      <c r="D58" s="75">
        <f t="shared" si="0"/>
        <v>100</v>
      </c>
    </row>
    <row r="59" spans="1:4" ht="24.75">
      <c r="A59" s="41" t="s">
        <v>32</v>
      </c>
      <c r="B59" s="43">
        <v>102353.83</v>
      </c>
      <c r="C59" s="45">
        <v>102353.83</v>
      </c>
      <c r="D59" s="47">
        <f t="shared" si="0"/>
        <v>100</v>
      </c>
    </row>
    <row r="60" spans="1:4" ht="12">
      <c r="A60" s="59" t="s">
        <v>152</v>
      </c>
      <c r="B60" s="60">
        <f>SUM(B58)</f>
        <v>102353.83</v>
      </c>
      <c r="C60" s="60">
        <f>SUM(C58)</f>
        <v>102353.83</v>
      </c>
      <c r="D60" s="76">
        <f t="shared" si="0"/>
        <v>100</v>
      </c>
    </row>
    <row r="61" spans="1:4" ht="24.75">
      <c r="A61" s="38" t="s">
        <v>123</v>
      </c>
      <c r="B61" s="44">
        <f>SUM(B62)</f>
        <v>0</v>
      </c>
      <c r="C61" s="44">
        <f>SUM(C62)</f>
        <v>0</v>
      </c>
      <c r="D61" s="75" t="e">
        <f t="shared" si="0"/>
        <v>#DIV/0!</v>
      </c>
    </row>
    <row r="62" spans="1:4" ht="24.75">
      <c r="A62" s="41" t="s">
        <v>32</v>
      </c>
      <c r="B62" s="43">
        <v>0</v>
      </c>
      <c r="C62" s="43">
        <v>0</v>
      </c>
      <c r="D62" s="47" t="e">
        <f t="shared" si="0"/>
        <v>#DIV/0!</v>
      </c>
    </row>
    <row r="63" spans="1:4" ht="12">
      <c r="A63" s="59" t="s">
        <v>152</v>
      </c>
      <c r="B63" s="58">
        <f>SUM(B61)</f>
        <v>0</v>
      </c>
      <c r="C63" s="58">
        <f>SUM(C61)</f>
        <v>0</v>
      </c>
      <c r="D63" s="76" t="e">
        <f t="shared" si="0"/>
        <v>#DIV/0!</v>
      </c>
    </row>
    <row r="64" spans="1:4" ht="12">
      <c r="A64" s="38" t="s">
        <v>113</v>
      </c>
      <c r="B64" s="44">
        <f>SUM(B65:B66)</f>
        <v>36758.34</v>
      </c>
      <c r="C64" s="44">
        <f>SUM(C65:C66)</f>
        <v>18533.54</v>
      </c>
      <c r="D64" s="74">
        <f t="shared" si="0"/>
        <v>50.41995911676099</v>
      </c>
    </row>
    <row r="65" spans="1:4" ht="24.75">
      <c r="A65" s="41" t="s">
        <v>32</v>
      </c>
      <c r="B65" s="43">
        <v>35781</v>
      </c>
      <c r="C65" s="43">
        <v>17556.2</v>
      </c>
      <c r="D65" s="47">
        <f t="shared" si="0"/>
        <v>49.06570526256952</v>
      </c>
    </row>
    <row r="66" spans="1:6" ht="24.75">
      <c r="A66" s="72" t="s">
        <v>32</v>
      </c>
      <c r="B66" s="69">
        <v>977.34</v>
      </c>
      <c r="C66" s="69">
        <v>977.34</v>
      </c>
      <c r="D66" s="47">
        <f t="shared" si="0"/>
        <v>100</v>
      </c>
      <c r="E66" s="64"/>
      <c r="F66" s="64"/>
    </row>
    <row r="67" spans="1:4" ht="12">
      <c r="A67" s="59" t="s">
        <v>152</v>
      </c>
      <c r="B67" s="58">
        <f>SUM(B64)</f>
        <v>36758.34</v>
      </c>
      <c r="C67" s="58">
        <f>SUM(C64)</f>
        <v>18533.54</v>
      </c>
      <c r="D67" s="76">
        <f t="shared" si="0"/>
        <v>50.41995911676099</v>
      </c>
    </row>
    <row r="68" spans="1:4" ht="24.75">
      <c r="A68" s="38" t="s">
        <v>126</v>
      </c>
      <c r="B68" s="44">
        <f>SUM(B69)</f>
        <v>3325</v>
      </c>
      <c r="C68" s="44">
        <f>SUM(C69)</f>
        <v>2026.26</v>
      </c>
      <c r="D68" s="75">
        <f t="shared" si="0"/>
        <v>60.94015037593985</v>
      </c>
    </row>
    <row r="69" spans="1:4" ht="12">
      <c r="A69" s="41" t="s">
        <v>16</v>
      </c>
      <c r="B69" s="43">
        <v>3325</v>
      </c>
      <c r="C69" s="43">
        <v>2026.26</v>
      </c>
      <c r="D69" s="47">
        <f t="shared" si="0"/>
        <v>60.94015037593985</v>
      </c>
    </row>
    <row r="70" spans="1:4" ht="24.75">
      <c r="A70" s="59" t="s">
        <v>151</v>
      </c>
      <c r="B70" s="58">
        <f>SUM(B68)</f>
        <v>3325</v>
      </c>
      <c r="C70" s="58">
        <f>SUM(C68)</f>
        <v>2026.26</v>
      </c>
      <c r="D70" s="76">
        <f aca="true" t="shared" si="1" ref="D70:D83">SUM(C70/B70*100)</f>
        <v>60.94015037593985</v>
      </c>
    </row>
    <row r="71" spans="1:4" ht="12">
      <c r="A71" s="38" t="s">
        <v>127</v>
      </c>
      <c r="B71" s="44">
        <f>SUM(B72)</f>
        <v>0</v>
      </c>
      <c r="C71" s="44">
        <f>SUM(C72)</f>
        <v>0</v>
      </c>
      <c r="D71" s="75" t="e">
        <f t="shared" si="1"/>
        <v>#DIV/0!</v>
      </c>
    </row>
    <row r="72" spans="1:4" ht="12">
      <c r="A72" s="41" t="s">
        <v>31</v>
      </c>
      <c r="B72" s="43">
        <v>0</v>
      </c>
      <c r="C72" s="43"/>
      <c r="D72" s="47" t="e">
        <f t="shared" si="1"/>
        <v>#DIV/0!</v>
      </c>
    </row>
    <row r="73" spans="1:4" ht="12">
      <c r="A73" s="59" t="s">
        <v>152</v>
      </c>
      <c r="B73" s="58">
        <f>SUM(B71)</f>
        <v>0</v>
      </c>
      <c r="C73" s="58">
        <f>SUM(C71)</f>
        <v>0</v>
      </c>
      <c r="D73" s="76" t="e">
        <f t="shared" si="1"/>
        <v>#DIV/0!</v>
      </c>
    </row>
    <row r="74" spans="1:4" ht="12">
      <c r="A74" s="38" t="s">
        <v>128</v>
      </c>
      <c r="B74" s="44">
        <f>SUM(B75)</f>
        <v>63175</v>
      </c>
      <c r="C74" s="44">
        <f>SUM(C75)</f>
        <v>38498.88</v>
      </c>
      <c r="D74" s="75">
        <f t="shared" si="1"/>
        <v>60.94005540166204</v>
      </c>
    </row>
    <row r="75" spans="1:4" ht="24.75">
      <c r="A75" s="41" t="s">
        <v>32</v>
      </c>
      <c r="B75" s="43">
        <v>63175</v>
      </c>
      <c r="C75" s="43">
        <v>38498.88</v>
      </c>
      <c r="D75" s="47">
        <f t="shared" si="1"/>
        <v>60.94005540166204</v>
      </c>
    </row>
    <row r="76" spans="1:4" ht="12">
      <c r="A76" s="59" t="s">
        <v>152</v>
      </c>
      <c r="B76" s="58">
        <f>SUM(B74)</f>
        <v>63175</v>
      </c>
      <c r="C76" s="58">
        <f>SUM(C74)</f>
        <v>38498.88</v>
      </c>
      <c r="D76" s="76">
        <f t="shared" si="1"/>
        <v>60.94005540166204</v>
      </c>
    </row>
    <row r="77" spans="1:9" ht="24.75">
      <c r="A77" s="38" t="s">
        <v>195</v>
      </c>
      <c r="B77" s="44">
        <f>SUM(B78)</f>
        <v>32000</v>
      </c>
      <c r="C77" s="44">
        <f>SUM(C78)</f>
        <v>20156.95</v>
      </c>
      <c r="D77" s="75">
        <f t="shared" si="1"/>
        <v>62.990468750000005</v>
      </c>
      <c r="I77" s="46"/>
    </row>
    <row r="78" spans="1:4" ht="24.75">
      <c r="A78" s="41" t="s">
        <v>32</v>
      </c>
      <c r="B78" s="43">
        <v>32000</v>
      </c>
      <c r="C78" s="43">
        <v>20156.95</v>
      </c>
      <c r="D78" s="47">
        <f t="shared" si="1"/>
        <v>62.990468750000005</v>
      </c>
    </row>
    <row r="79" spans="1:4" ht="12">
      <c r="A79" s="59" t="s">
        <v>152</v>
      </c>
      <c r="B79" s="58">
        <f>SUM(B77)</f>
        <v>32000</v>
      </c>
      <c r="C79" s="58">
        <f>SUM(C77)</f>
        <v>20156.95</v>
      </c>
      <c r="D79" s="76">
        <f t="shared" si="1"/>
        <v>62.990468750000005</v>
      </c>
    </row>
    <row r="80" spans="1:4" ht="24.75">
      <c r="A80" s="38" t="s">
        <v>174</v>
      </c>
      <c r="B80" s="44">
        <f>SUM(B81)</f>
        <v>35817.56</v>
      </c>
      <c r="C80" s="44">
        <f>SUM(C81)</f>
        <v>65454.02</v>
      </c>
      <c r="D80" s="75">
        <f t="shared" si="1"/>
        <v>182.74282223579718</v>
      </c>
    </row>
    <row r="81" spans="1:4" ht="24.75">
      <c r="A81" s="41" t="s">
        <v>32</v>
      </c>
      <c r="B81" s="43">
        <v>35817.56</v>
      </c>
      <c r="C81" s="43">
        <v>65454.02</v>
      </c>
      <c r="D81" s="47">
        <f t="shared" si="1"/>
        <v>182.74282223579718</v>
      </c>
    </row>
    <row r="82" spans="1:4" ht="12">
      <c r="A82" s="59" t="s">
        <v>152</v>
      </c>
      <c r="B82" s="58">
        <f>SUM(B80)</f>
        <v>35817.56</v>
      </c>
      <c r="C82" s="58">
        <f>SUM(C80)</f>
        <v>65454.02</v>
      </c>
      <c r="D82" s="76">
        <f t="shared" si="1"/>
        <v>182.74282223579718</v>
      </c>
    </row>
    <row r="83" spans="1:4" ht="12">
      <c r="A83" s="48" t="s">
        <v>33</v>
      </c>
      <c r="B83" s="49">
        <f>SUM(B5+B10+B14+B20+B28+B38+B40+B43+B46+B49+B52+B55+B58+B61+B64+B68+B71+B74+B77+B80)</f>
        <v>9178003.650000002</v>
      </c>
      <c r="C83" s="49">
        <f>SUM(C5+C10+C14+C20+C28+C38+C40+C43+C46+C49+C52+C55+C58+C61+C64+C68+C71+C74+C77+C80)</f>
        <v>8954406.739999998</v>
      </c>
      <c r="D83" s="77">
        <f t="shared" si="1"/>
        <v>97.5637740130992</v>
      </c>
    </row>
    <row r="85" spans="1:3" ht="12">
      <c r="A85" t="s">
        <v>216</v>
      </c>
      <c r="C85" t="s">
        <v>158</v>
      </c>
    </row>
    <row r="86" ht="12">
      <c r="C86" t="s">
        <v>159</v>
      </c>
    </row>
  </sheetData>
  <sheetProtection/>
  <printOptions/>
  <pageMargins left="0.7" right="0.7" top="0.75" bottom="0.75" header="0.3" footer="0.3"/>
  <pageSetup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5"/>
  <sheetViews>
    <sheetView zoomScale="98" zoomScaleNormal="98" zoomScalePageLayoutView="0" workbookViewId="0" topLeftCell="A1">
      <selection activeCell="G13" sqref="G13"/>
    </sheetView>
  </sheetViews>
  <sheetFormatPr defaultColWidth="9.140625" defaultRowHeight="12.75"/>
  <cols>
    <col min="1" max="1" width="55.7109375" style="0" customWidth="1"/>
    <col min="2" max="3" width="29.8515625" style="0" customWidth="1"/>
    <col min="4" max="4" width="19.28125" style="0" customWidth="1"/>
    <col min="5" max="5" width="10.421875" style="0" customWidth="1"/>
  </cols>
  <sheetData>
    <row r="1" spans="1:9" ht="15">
      <c r="A1" s="34" t="s">
        <v>219</v>
      </c>
      <c r="B1" s="34"/>
      <c r="C1" s="34"/>
      <c r="D1" s="34"/>
      <c r="E1" s="34"/>
      <c r="F1" s="34"/>
      <c r="G1" s="34"/>
      <c r="H1" s="34"/>
      <c r="I1" s="34"/>
    </row>
    <row r="3" spans="1:4" ht="12">
      <c r="A3" s="32" t="s">
        <v>14</v>
      </c>
      <c r="B3" s="32" t="s">
        <v>177</v>
      </c>
      <c r="C3" s="33" t="s">
        <v>178</v>
      </c>
      <c r="D3" s="32" t="s">
        <v>198</v>
      </c>
    </row>
    <row r="4" spans="1:4" ht="24.75">
      <c r="A4" s="82" t="s">
        <v>130</v>
      </c>
      <c r="B4" s="83">
        <f>SUM(B271)</f>
        <v>9059103.370000003</v>
      </c>
      <c r="C4" s="83">
        <f>SUM(C271)</f>
        <v>8982405.490000004</v>
      </c>
      <c r="D4" s="84">
        <f>SUM(C4/B4*100)</f>
        <v>99.1533612448447</v>
      </c>
    </row>
    <row r="5" spans="1:4" ht="12">
      <c r="A5" s="85" t="s">
        <v>131</v>
      </c>
      <c r="B5" s="86">
        <f>SUM(B4)</f>
        <v>9059103.370000003</v>
      </c>
      <c r="C5" s="86">
        <f>SUM(C4)</f>
        <v>8982405.490000004</v>
      </c>
      <c r="D5" s="87">
        <f aca="true" t="shared" si="0" ref="D5:D68">SUM(C5/B5*100)</f>
        <v>99.1533612448447</v>
      </c>
    </row>
    <row r="6" spans="1:4" ht="24.75">
      <c r="A6" s="88" t="s">
        <v>132</v>
      </c>
      <c r="B6" s="89">
        <f>SUM(B8+B57+B61)</f>
        <v>426500</v>
      </c>
      <c r="C6" s="89">
        <f>SUM(C8+C57+C61)</f>
        <v>423683.92</v>
      </c>
      <c r="D6" s="90">
        <f t="shared" si="0"/>
        <v>99.33972332942555</v>
      </c>
    </row>
    <row r="7" spans="1:4" ht="37.5">
      <c r="A7" s="91" t="s">
        <v>133</v>
      </c>
      <c r="B7" s="92">
        <f>SUM(B8)</f>
        <v>398500</v>
      </c>
      <c r="C7" s="92">
        <f>SUM(C8)</f>
        <v>395874.01</v>
      </c>
      <c r="D7" s="93">
        <f t="shared" si="0"/>
        <v>99.3410313676286</v>
      </c>
    </row>
    <row r="8" spans="1:4" ht="24.75">
      <c r="A8" s="38" t="s">
        <v>34</v>
      </c>
      <c r="B8" s="94">
        <f>SUM(B15+B28+B46+B50+B53+B55)</f>
        <v>398500</v>
      </c>
      <c r="C8" s="94">
        <f>SUM(C15+C28+C46+C50+C53+C55)</f>
        <v>395874.01</v>
      </c>
      <c r="D8" s="94">
        <f t="shared" si="0"/>
        <v>99.3410313676286</v>
      </c>
    </row>
    <row r="9" spans="1:4" ht="12">
      <c r="A9" s="36" t="s">
        <v>35</v>
      </c>
      <c r="B9" s="43">
        <v>1500</v>
      </c>
      <c r="C9" s="43">
        <v>1000</v>
      </c>
      <c r="D9" s="95">
        <f t="shared" si="0"/>
        <v>66.66666666666666</v>
      </c>
    </row>
    <row r="10" spans="1:4" ht="12">
      <c r="A10" s="36" t="s">
        <v>36</v>
      </c>
      <c r="B10" s="43">
        <v>0</v>
      </c>
      <c r="C10" s="43">
        <v>0</v>
      </c>
      <c r="D10" s="95" t="e">
        <f t="shared" si="0"/>
        <v>#DIV/0!</v>
      </c>
    </row>
    <row r="11" spans="1:4" ht="12">
      <c r="A11" s="36" t="s">
        <v>37</v>
      </c>
      <c r="B11" s="43">
        <v>1000</v>
      </c>
      <c r="C11" s="43">
        <v>1238</v>
      </c>
      <c r="D11" s="95">
        <f t="shared" si="0"/>
        <v>123.8</v>
      </c>
    </row>
    <row r="12" spans="1:4" ht="12">
      <c r="A12" s="36" t="s">
        <v>38</v>
      </c>
      <c r="B12" s="43">
        <v>250</v>
      </c>
      <c r="C12" s="43">
        <v>250</v>
      </c>
      <c r="D12" s="95">
        <f t="shared" si="0"/>
        <v>100</v>
      </c>
    </row>
    <row r="13" spans="1:4" ht="12">
      <c r="A13" s="36" t="s">
        <v>175</v>
      </c>
      <c r="B13" s="43">
        <v>0</v>
      </c>
      <c r="C13" s="43">
        <v>0</v>
      </c>
      <c r="D13" s="95" t="e">
        <f t="shared" si="0"/>
        <v>#DIV/0!</v>
      </c>
    </row>
    <row r="14" spans="1:4" ht="12">
      <c r="A14" s="36" t="s">
        <v>39</v>
      </c>
      <c r="B14" s="43">
        <v>500</v>
      </c>
      <c r="C14" s="43">
        <v>386</v>
      </c>
      <c r="D14" s="95">
        <f t="shared" si="0"/>
        <v>77.2</v>
      </c>
    </row>
    <row r="15" spans="1:4" ht="12">
      <c r="A15" s="96" t="s">
        <v>40</v>
      </c>
      <c r="B15" s="97">
        <f>SUM(B9:B14)</f>
        <v>3250</v>
      </c>
      <c r="C15" s="97">
        <f>SUM(C9:C14)</f>
        <v>2874</v>
      </c>
      <c r="D15" s="98">
        <f t="shared" si="0"/>
        <v>88.43076923076923</v>
      </c>
    </row>
    <row r="16" spans="1:4" ht="12">
      <c r="A16" s="36" t="s">
        <v>41</v>
      </c>
      <c r="B16" s="43">
        <v>23050</v>
      </c>
      <c r="C16" s="43">
        <v>22727.7</v>
      </c>
      <c r="D16" s="95">
        <f t="shared" si="0"/>
        <v>98.60173535791758</v>
      </c>
    </row>
    <row r="17" spans="1:4" ht="12">
      <c r="A17" s="36" t="s">
        <v>42</v>
      </c>
      <c r="B17" s="43">
        <v>5000</v>
      </c>
      <c r="C17" s="43">
        <v>2068</v>
      </c>
      <c r="D17" s="95">
        <f t="shared" si="0"/>
        <v>41.36</v>
      </c>
    </row>
    <row r="18" spans="1:4" ht="12">
      <c r="A18" s="36" t="s">
        <v>43</v>
      </c>
      <c r="B18" s="43">
        <v>11200</v>
      </c>
      <c r="C18" s="43">
        <v>10959.87</v>
      </c>
      <c r="D18" s="95">
        <f t="shared" si="0"/>
        <v>97.85598214285714</v>
      </c>
    </row>
    <row r="19" spans="1:4" ht="12">
      <c r="A19" s="36" t="s">
        <v>44</v>
      </c>
      <c r="B19" s="43">
        <v>7600</v>
      </c>
      <c r="C19" s="43">
        <v>7874</v>
      </c>
      <c r="D19" s="95">
        <f t="shared" si="0"/>
        <v>103.60526315789474</v>
      </c>
    </row>
    <row r="20" spans="1:4" ht="12">
      <c r="A20" s="36" t="s">
        <v>45</v>
      </c>
      <c r="B20" s="43">
        <v>36300</v>
      </c>
      <c r="C20" s="43">
        <v>52481.32</v>
      </c>
      <c r="D20" s="95">
        <f t="shared" si="0"/>
        <v>144.5766391184573</v>
      </c>
    </row>
    <row r="21" spans="1:4" ht="12">
      <c r="A21" s="36" t="s">
        <v>46</v>
      </c>
      <c r="B21" s="43">
        <v>81500</v>
      </c>
      <c r="C21" s="43">
        <v>70510.7</v>
      </c>
      <c r="D21" s="95">
        <f t="shared" si="0"/>
        <v>86.5161963190184</v>
      </c>
    </row>
    <row r="22" spans="1:4" ht="12">
      <c r="A22" s="36" t="s">
        <v>47</v>
      </c>
      <c r="B22" s="43">
        <v>2500</v>
      </c>
      <c r="C22" s="43">
        <v>2085.27</v>
      </c>
      <c r="D22" s="95">
        <f t="shared" si="0"/>
        <v>83.4108</v>
      </c>
    </row>
    <row r="23" spans="1:4" ht="12">
      <c r="A23" s="36" t="s">
        <v>48</v>
      </c>
      <c r="B23" s="43">
        <v>36900</v>
      </c>
      <c r="C23" s="43">
        <v>36900</v>
      </c>
      <c r="D23" s="95">
        <f t="shared" si="0"/>
        <v>100</v>
      </c>
    </row>
    <row r="24" spans="1:4" ht="12">
      <c r="A24" s="36" t="s">
        <v>49</v>
      </c>
      <c r="B24" s="43">
        <v>5000</v>
      </c>
      <c r="C24" s="43">
        <v>4499.57</v>
      </c>
      <c r="D24" s="95">
        <f t="shared" si="0"/>
        <v>89.9914</v>
      </c>
    </row>
    <row r="25" spans="1:4" ht="12">
      <c r="A25" s="40" t="s">
        <v>50</v>
      </c>
      <c r="B25" s="43">
        <v>3000</v>
      </c>
      <c r="C25" s="43">
        <v>870.56</v>
      </c>
      <c r="D25" s="95">
        <f t="shared" si="0"/>
        <v>29.018666666666665</v>
      </c>
    </row>
    <row r="26" spans="1:4" ht="12">
      <c r="A26" s="36" t="s">
        <v>51</v>
      </c>
      <c r="B26" s="43">
        <v>2800</v>
      </c>
      <c r="C26" s="43">
        <v>2964.93</v>
      </c>
      <c r="D26" s="95">
        <f t="shared" si="0"/>
        <v>105.89035714285713</v>
      </c>
    </row>
    <row r="27" spans="1:4" ht="12">
      <c r="A27" s="36" t="s">
        <v>52</v>
      </c>
      <c r="B27" s="43">
        <v>600</v>
      </c>
      <c r="C27" s="43">
        <v>504.36</v>
      </c>
      <c r="D27" s="95">
        <f t="shared" si="0"/>
        <v>84.06</v>
      </c>
    </row>
    <row r="28" spans="1:4" ht="12">
      <c r="A28" s="96" t="s">
        <v>53</v>
      </c>
      <c r="B28" s="97">
        <f>SUM(B16:B27)</f>
        <v>215450</v>
      </c>
      <c r="C28" s="97">
        <f>SUM(C16:C27)</f>
        <v>214446.27999999997</v>
      </c>
      <c r="D28" s="123">
        <f t="shared" si="0"/>
        <v>99.53412856811323</v>
      </c>
    </row>
    <row r="29" spans="1:4" ht="12">
      <c r="A29" s="36" t="s">
        <v>54</v>
      </c>
      <c r="B29" s="43">
        <v>22100</v>
      </c>
      <c r="C29" s="43">
        <v>19000.96</v>
      </c>
      <c r="D29" s="95">
        <f t="shared" si="0"/>
        <v>85.97719457013574</v>
      </c>
    </row>
    <row r="30" spans="1:4" ht="12">
      <c r="A30" s="36" t="s">
        <v>55</v>
      </c>
      <c r="B30" s="43">
        <v>1600</v>
      </c>
      <c r="C30" s="43">
        <v>1451.05</v>
      </c>
      <c r="D30" s="95">
        <f t="shared" si="0"/>
        <v>90.690625</v>
      </c>
    </row>
    <row r="31" spans="1:4" ht="12">
      <c r="A31" s="36" t="s">
        <v>56</v>
      </c>
      <c r="B31" s="43">
        <v>5000</v>
      </c>
      <c r="C31" s="43">
        <v>4491.31</v>
      </c>
      <c r="D31" s="95">
        <f t="shared" si="0"/>
        <v>89.82620000000001</v>
      </c>
    </row>
    <row r="32" spans="1:4" ht="12">
      <c r="A32" s="39" t="s">
        <v>57</v>
      </c>
      <c r="B32" s="43">
        <v>23600</v>
      </c>
      <c r="C32" s="43">
        <v>20206.88</v>
      </c>
      <c r="D32" s="95">
        <f t="shared" si="0"/>
        <v>85.62237288135593</v>
      </c>
    </row>
    <row r="33" spans="1:4" ht="12">
      <c r="A33" s="36" t="s">
        <v>58</v>
      </c>
      <c r="B33" s="43">
        <v>38600</v>
      </c>
      <c r="C33" s="43">
        <v>34923.02</v>
      </c>
      <c r="D33" s="95">
        <f t="shared" si="0"/>
        <v>90.47414507772021</v>
      </c>
    </row>
    <row r="34" spans="1:4" ht="12">
      <c r="A34" s="36" t="s">
        <v>59</v>
      </c>
      <c r="B34" s="43">
        <v>12300</v>
      </c>
      <c r="C34" s="43">
        <v>15133.74</v>
      </c>
      <c r="D34" s="95">
        <f t="shared" si="0"/>
        <v>123.03853658536585</v>
      </c>
    </row>
    <row r="35" spans="1:4" ht="12">
      <c r="A35" s="36" t="s">
        <v>60</v>
      </c>
      <c r="B35" s="43">
        <v>19000</v>
      </c>
      <c r="C35" s="43">
        <v>20294.19</v>
      </c>
      <c r="D35" s="95">
        <f t="shared" si="0"/>
        <v>106.81152631578948</v>
      </c>
    </row>
    <row r="36" spans="1:4" ht="12">
      <c r="A36" s="36" t="s">
        <v>61</v>
      </c>
      <c r="B36" s="43">
        <v>3000</v>
      </c>
      <c r="C36" s="43">
        <v>3000</v>
      </c>
      <c r="D36" s="95">
        <f t="shared" si="0"/>
        <v>100</v>
      </c>
    </row>
    <row r="37" spans="1:4" ht="12">
      <c r="A37" s="36" t="s">
        <v>62</v>
      </c>
      <c r="B37" s="43">
        <v>1100</v>
      </c>
      <c r="C37" s="43">
        <v>1280.49</v>
      </c>
      <c r="D37" s="95">
        <f t="shared" si="0"/>
        <v>116.40818181818182</v>
      </c>
    </row>
    <row r="38" spans="1:4" ht="12">
      <c r="A38" s="36" t="s">
        <v>63</v>
      </c>
      <c r="B38" s="43">
        <v>7200</v>
      </c>
      <c r="C38" s="43">
        <v>7120.8</v>
      </c>
      <c r="D38" s="95">
        <f t="shared" si="0"/>
        <v>98.9</v>
      </c>
    </row>
    <row r="39" spans="1:4" ht="12">
      <c r="A39" s="36" t="s">
        <v>64</v>
      </c>
      <c r="B39" s="43">
        <v>10700</v>
      </c>
      <c r="C39" s="43">
        <v>10990</v>
      </c>
      <c r="D39" s="95">
        <f t="shared" si="0"/>
        <v>102.71028037383178</v>
      </c>
    </row>
    <row r="40" spans="1:4" ht="12">
      <c r="A40" s="36" t="s">
        <v>65</v>
      </c>
      <c r="B40" s="43">
        <v>7750</v>
      </c>
      <c r="C40" s="43">
        <v>11285.64</v>
      </c>
      <c r="D40" s="95">
        <f t="shared" si="0"/>
        <v>145.62116129032256</v>
      </c>
    </row>
    <row r="41" spans="1:4" ht="12">
      <c r="A41" s="40" t="s">
        <v>160</v>
      </c>
      <c r="B41" s="43">
        <v>500</v>
      </c>
      <c r="C41" s="43">
        <v>459.39</v>
      </c>
      <c r="D41" s="95">
        <f t="shared" si="0"/>
        <v>91.87799999999999</v>
      </c>
    </row>
    <row r="42" spans="1:4" ht="12">
      <c r="A42" s="36" t="s">
        <v>66</v>
      </c>
      <c r="B42" s="43">
        <v>2600</v>
      </c>
      <c r="C42" s="43">
        <v>2187.5</v>
      </c>
      <c r="D42" s="95">
        <f t="shared" si="0"/>
        <v>84.13461538461539</v>
      </c>
    </row>
    <row r="43" spans="1:4" ht="12">
      <c r="A43" s="36" t="s">
        <v>67</v>
      </c>
      <c r="B43" s="43">
        <v>19100</v>
      </c>
      <c r="C43" s="43">
        <v>20412.5</v>
      </c>
      <c r="D43" s="95">
        <f t="shared" si="0"/>
        <v>106.87172774869109</v>
      </c>
    </row>
    <row r="44" spans="1:4" ht="12">
      <c r="A44" s="36" t="s">
        <v>68</v>
      </c>
      <c r="B44" s="43">
        <v>0</v>
      </c>
      <c r="C44" s="43">
        <v>940</v>
      </c>
      <c r="D44" s="95" t="e">
        <f t="shared" si="0"/>
        <v>#DIV/0!</v>
      </c>
    </row>
    <row r="45" spans="1:4" ht="12">
      <c r="A45" s="68" t="s">
        <v>183</v>
      </c>
      <c r="B45" s="69">
        <v>4000</v>
      </c>
      <c r="C45" s="69">
        <v>3933</v>
      </c>
      <c r="D45" s="95">
        <f t="shared" si="0"/>
        <v>98.32499999999999</v>
      </c>
    </row>
    <row r="46" spans="1:4" ht="12">
      <c r="A46" s="96" t="s">
        <v>69</v>
      </c>
      <c r="B46" s="97">
        <f>SUM(B29:B45)</f>
        <v>178150</v>
      </c>
      <c r="C46" s="97">
        <f>SUM(C29:C45)</f>
        <v>177110.47000000003</v>
      </c>
      <c r="D46" s="123">
        <f t="shared" si="0"/>
        <v>99.41648610721305</v>
      </c>
    </row>
    <row r="47" spans="1:4" ht="12">
      <c r="A47" s="36" t="s">
        <v>70</v>
      </c>
      <c r="B47" s="43">
        <v>0</v>
      </c>
      <c r="C47" s="43">
        <v>0</v>
      </c>
      <c r="D47" s="95" t="e">
        <f t="shared" si="0"/>
        <v>#DIV/0!</v>
      </c>
    </row>
    <row r="48" spans="1:7" ht="12">
      <c r="A48" s="36" t="s">
        <v>71</v>
      </c>
      <c r="B48" s="43">
        <v>1050</v>
      </c>
      <c r="C48" s="43">
        <v>800</v>
      </c>
      <c r="D48" s="95">
        <f t="shared" si="0"/>
        <v>76.19047619047619</v>
      </c>
      <c r="E48" s="67"/>
      <c r="F48" s="67"/>
      <c r="G48" s="67"/>
    </row>
    <row r="49" spans="1:4" ht="12">
      <c r="A49" s="36" t="s">
        <v>72</v>
      </c>
      <c r="B49" s="43">
        <v>300</v>
      </c>
      <c r="C49" s="43">
        <v>396.38</v>
      </c>
      <c r="D49" s="95">
        <f t="shared" si="0"/>
        <v>132.12666666666667</v>
      </c>
    </row>
    <row r="50" spans="1:4" ht="12">
      <c r="A50" s="96" t="s">
        <v>73</v>
      </c>
      <c r="B50" s="97">
        <f>SUM(B47:B49)</f>
        <v>1350</v>
      </c>
      <c r="C50" s="97">
        <f>SUM(C47:C49)</f>
        <v>1196.38</v>
      </c>
      <c r="D50" s="123">
        <f t="shared" si="0"/>
        <v>88.62074074074074</v>
      </c>
    </row>
    <row r="51" spans="1:4" ht="12">
      <c r="A51" s="36" t="s">
        <v>74</v>
      </c>
      <c r="B51" s="43">
        <v>0</v>
      </c>
      <c r="C51" s="43">
        <v>0</v>
      </c>
      <c r="D51" s="95" t="e">
        <f t="shared" si="0"/>
        <v>#DIV/0!</v>
      </c>
    </row>
    <row r="52" spans="1:4" ht="12">
      <c r="A52" s="36" t="s">
        <v>75</v>
      </c>
      <c r="B52" s="43">
        <v>300</v>
      </c>
      <c r="C52" s="43">
        <v>246.88</v>
      </c>
      <c r="D52" s="95">
        <f t="shared" si="0"/>
        <v>82.29333333333332</v>
      </c>
    </row>
    <row r="53" spans="1:4" ht="12">
      <c r="A53" s="96" t="s">
        <v>76</v>
      </c>
      <c r="B53" s="97">
        <f>SUM(B51:B52)</f>
        <v>300</v>
      </c>
      <c r="C53" s="97">
        <f>SUM(C51:C52)</f>
        <v>246.88</v>
      </c>
      <c r="D53" s="123">
        <f t="shared" si="0"/>
        <v>82.29333333333332</v>
      </c>
    </row>
    <row r="54" spans="1:4" ht="12">
      <c r="A54" s="99" t="s">
        <v>156</v>
      </c>
      <c r="B54" s="100">
        <v>0</v>
      </c>
      <c r="C54" s="100">
        <v>0</v>
      </c>
      <c r="D54" s="95" t="e">
        <f t="shared" si="0"/>
        <v>#DIV/0!</v>
      </c>
    </row>
    <row r="55" spans="1:4" ht="12">
      <c r="A55" s="96" t="s">
        <v>154</v>
      </c>
      <c r="B55" s="101">
        <f>SUM(B54)</f>
        <v>0</v>
      </c>
      <c r="C55" s="101">
        <f>SUM(C54)</f>
        <v>0</v>
      </c>
      <c r="D55" s="123" t="e">
        <f t="shared" si="0"/>
        <v>#DIV/0!</v>
      </c>
    </row>
    <row r="56" spans="1:4" ht="24.75">
      <c r="A56" s="102" t="s">
        <v>164</v>
      </c>
      <c r="B56" s="103">
        <f>SUM(B57)</f>
        <v>0</v>
      </c>
      <c r="C56" s="103">
        <f>SUM(C57)</f>
        <v>0</v>
      </c>
      <c r="D56" s="103" t="e">
        <f t="shared" si="0"/>
        <v>#DIV/0!</v>
      </c>
    </row>
    <row r="57" spans="1:4" ht="24.75">
      <c r="A57" s="38" t="s">
        <v>34</v>
      </c>
      <c r="B57" s="44">
        <f>SUM(B59)</f>
        <v>0</v>
      </c>
      <c r="C57" s="44">
        <f>SUM(C59)</f>
        <v>0</v>
      </c>
      <c r="D57" s="94" t="e">
        <f t="shared" si="0"/>
        <v>#DIV/0!</v>
      </c>
    </row>
    <row r="58" spans="1:4" ht="12">
      <c r="A58" s="72" t="s">
        <v>165</v>
      </c>
      <c r="B58" s="104">
        <v>0</v>
      </c>
      <c r="C58" s="104">
        <v>0</v>
      </c>
      <c r="D58" s="95" t="e">
        <f t="shared" si="0"/>
        <v>#DIV/0!</v>
      </c>
    </row>
    <row r="59" spans="1:4" ht="12">
      <c r="A59" s="96" t="s">
        <v>166</v>
      </c>
      <c r="B59" s="97">
        <f>SUM(B58)</f>
        <v>0</v>
      </c>
      <c r="C59" s="97">
        <f>SUM(C58)</f>
        <v>0</v>
      </c>
      <c r="D59" s="123" t="e">
        <f t="shared" si="0"/>
        <v>#DIV/0!</v>
      </c>
    </row>
    <row r="60" spans="1:4" ht="24.75">
      <c r="A60" s="102" t="s">
        <v>134</v>
      </c>
      <c r="B60" s="92">
        <f>SUM(B61)</f>
        <v>28000</v>
      </c>
      <c r="C60" s="92">
        <f>SUM(C61)</f>
        <v>27809.91</v>
      </c>
      <c r="D60" s="124">
        <f t="shared" si="0"/>
        <v>99.32110714285714</v>
      </c>
    </row>
    <row r="61" spans="1:4" ht="24.75">
      <c r="A61" s="38" t="s">
        <v>77</v>
      </c>
      <c r="B61" s="44">
        <f>SUM(B66+B68+B70)</f>
        <v>28000</v>
      </c>
      <c r="C61" s="44">
        <f>SUM(C66+C68+C70)</f>
        <v>27809.91</v>
      </c>
      <c r="D61" s="94">
        <f t="shared" si="0"/>
        <v>99.32110714285714</v>
      </c>
    </row>
    <row r="62" spans="1:4" ht="12">
      <c r="A62" s="79" t="s">
        <v>78</v>
      </c>
      <c r="B62" s="43">
        <v>10000</v>
      </c>
      <c r="C62" s="43">
        <v>9318.38</v>
      </c>
      <c r="D62" s="95">
        <f t="shared" si="0"/>
        <v>93.18379999999999</v>
      </c>
    </row>
    <row r="63" spans="1:4" ht="12">
      <c r="A63" s="79" t="s">
        <v>79</v>
      </c>
      <c r="B63" s="43">
        <v>0</v>
      </c>
      <c r="C63" s="43">
        <v>0</v>
      </c>
      <c r="D63" s="95" t="e">
        <f t="shared" si="0"/>
        <v>#DIV/0!</v>
      </c>
    </row>
    <row r="64" spans="1:4" ht="12">
      <c r="A64" s="36" t="s">
        <v>80</v>
      </c>
      <c r="B64" s="43">
        <v>0</v>
      </c>
      <c r="C64" s="43">
        <v>0</v>
      </c>
      <c r="D64" s="95" t="e">
        <f t="shared" si="0"/>
        <v>#DIV/0!</v>
      </c>
    </row>
    <row r="65" spans="1:4" ht="12">
      <c r="A65" s="36" t="s">
        <v>181</v>
      </c>
      <c r="B65" s="43">
        <v>15000</v>
      </c>
      <c r="C65" s="43">
        <v>15491.31</v>
      </c>
      <c r="D65" s="95">
        <f t="shared" si="0"/>
        <v>103.27539999999999</v>
      </c>
    </row>
    <row r="66" spans="1:4" ht="12">
      <c r="A66" s="96" t="s">
        <v>81</v>
      </c>
      <c r="B66" s="97">
        <f>SUM(B62:B65)</f>
        <v>25000</v>
      </c>
      <c r="C66" s="97">
        <f>SUM(C62:C65)</f>
        <v>24809.69</v>
      </c>
      <c r="D66" s="123">
        <f t="shared" si="0"/>
        <v>99.23876</v>
      </c>
    </row>
    <row r="67" spans="1:4" ht="12">
      <c r="A67" s="36" t="s">
        <v>82</v>
      </c>
      <c r="B67" s="43">
        <v>3000</v>
      </c>
      <c r="C67" s="43">
        <v>3000.22</v>
      </c>
      <c r="D67" s="95">
        <f t="shared" si="0"/>
        <v>100.00733333333334</v>
      </c>
    </row>
    <row r="68" spans="1:4" ht="12">
      <c r="A68" s="96" t="s">
        <v>83</v>
      </c>
      <c r="B68" s="97">
        <f>SUM(B67)</f>
        <v>3000</v>
      </c>
      <c r="C68" s="97">
        <f>SUM(C67)</f>
        <v>3000.22</v>
      </c>
      <c r="D68" s="123">
        <f t="shared" si="0"/>
        <v>100.00733333333334</v>
      </c>
    </row>
    <row r="69" spans="1:4" ht="12">
      <c r="A69" s="105" t="s">
        <v>161</v>
      </c>
      <c r="B69" s="104">
        <v>0</v>
      </c>
      <c r="C69" s="104">
        <v>0</v>
      </c>
      <c r="D69" s="95" t="e">
        <f aca="true" t="shared" si="1" ref="D69:D132">SUM(C69/B69*100)</f>
        <v>#DIV/0!</v>
      </c>
    </row>
    <row r="70" spans="1:4" ht="12">
      <c r="A70" s="106" t="s">
        <v>162</v>
      </c>
      <c r="B70" s="97">
        <f>SUM(B69)</f>
        <v>0</v>
      </c>
      <c r="C70" s="97">
        <f>SUM(C69)</f>
        <v>0</v>
      </c>
      <c r="D70" s="123" t="e">
        <f t="shared" si="1"/>
        <v>#DIV/0!</v>
      </c>
    </row>
    <row r="71" spans="1:4" ht="24.75">
      <c r="A71" s="107" t="s">
        <v>135</v>
      </c>
      <c r="B71" s="86">
        <f>SUM(B73+B84+B94+B115+B118+B140+B144+B153+B177+B181+B199)</f>
        <v>8354763.93</v>
      </c>
      <c r="C71" s="86">
        <f>SUM(C73+C84+C94+C115+C118+C140+C144+C153+C177+C181+C199)</f>
        <v>8337964.329999999</v>
      </c>
      <c r="D71" s="87">
        <f t="shared" si="1"/>
        <v>99.7989219068216</v>
      </c>
    </row>
    <row r="72" spans="1:4" ht="24.75">
      <c r="A72" s="102" t="s">
        <v>136</v>
      </c>
      <c r="B72" s="92">
        <f>SUM(B73+B84+B94+B115+B118+B140+B144+B153)</f>
        <v>8213335.96</v>
      </c>
      <c r="C72" s="92">
        <f>SUM(C73+C84+C94+C115+C118+C140+C144+C153)</f>
        <v>8195874.06</v>
      </c>
      <c r="D72" s="103">
        <f t="shared" si="1"/>
        <v>99.78739576604389</v>
      </c>
    </row>
    <row r="73" spans="1:4" ht="37.5">
      <c r="A73" s="38" t="s">
        <v>114</v>
      </c>
      <c r="B73" s="44">
        <f>SUM(B78+B83)</f>
        <v>53480</v>
      </c>
      <c r="C73" s="44">
        <f>SUM(C78+C83)</f>
        <v>14480.93</v>
      </c>
      <c r="D73" s="94">
        <f t="shared" si="1"/>
        <v>27.077281226626777</v>
      </c>
    </row>
    <row r="74" spans="1:4" ht="12">
      <c r="A74" s="36" t="s">
        <v>84</v>
      </c>
      <c r="B74" s="43">
        <v>2800</v>
      </c>
      <c r="C74" s="43">
        <v>775.06</v>
      </c>
      <c r="D74" s="95">
        <f t="shared" si="1"/>
        <v>27.680714285714288</v>
      </c>
    </row>
    <row r="75" spans="1:4" ht="12">
      <c r="A75" s="36" t="s">
        <v>45</v>
      </c>
      <c r="B75" s="43">
        <v>15800</v>
      </c>
      <c r="C75" s="43">
        <v>0</v>
      </c>
      <c r="D75" s="95">
        <f t="shared" si="1"/>
        <v>0</v>
      </c>
    </row>
    <row r="76" spans="1:4" ht="12">
      <c r="A76" s="36" t="s">
        <v>46</v>
      </c>
      <c r="B76" s="43">
        <v>10000</v>
      </c>
      <c r="C76" s="43">
        <v>1517.28</v>
      </c>
      <c r="D76" s="95">
        <f t="shared" si="1"/>
        <v>15.1728</v>
      </c>
    </row>
    <row r="77" spans="1:4" ht="12">
      <c r="A77" s="36" t="s">
        <v>48</v>
      </c>
      <c r="B77" s="43">
        <v>12580</v>
      </c>
      <c r="C77" s="43">
        <v>7065</v>
      </c>
      <c r="D77" s="95">
        <f t="shared" si="1"/>
        <v>56.16057233704292</v>
      </c>
    </row>
    <row r="78" spans="1:4" ht="12">
      <c r="A78" s="96" t="s">
        <v>53</v>
      </c>
      <c r="B78" s="97">
        <f>SUM(B74:B77)</f>
        <v>41180</v>
      </c>
      <c r="C78" s="97">
        <f>SUM(C74:C77)</f>
        <v>9357.34</v>
      </c>
      <c r="D78" s="98">
        <f t="shared" si="1"/>
        <v>22.723020883924235</v>
      </c>
    </row>
    <row r="79" spans="1:4" ht="24.75">
      <c r="A79" s="39" t="s">
        <v>85</v>
      </c>
      <c r="B79" s="43">
        <v>2500</v>
      </c>
      <c r="C79" s="43">
        <v>2000</v>
      </c>
      <c r="D79" s="95">
        <f t="shared" si="1"/>
        <v>80</v>
      </c>
    </row>
    <row r="80" spans="1:4" ht="12">
      <c r="A80" s="36" t="s">
        <v>59</v>
      </c>
      <c r="B80" s="43">
        <v>1000</v>
      </c>
      <c r="C80" s="43">
        <v>421.35</v>
      </c>
      <c r="D80" s="95">
        <f t="shared" si="1"/>
        <v>42.135</v>
      </c>
    </row>
    <row r="81" spans="1:4" ht="12">
      <c r="A81" s="36" t="s">
        <v>60</v>
      </c>
      <c r="B81" s="43">
        <v>8100</v>
      </c>
      <c r="C81" s="43">
        <v>1892.24</v>
      </c>
      <c r="D81" s="95">
        <f t="shared" si="1"/>
        <v>23.36098765432099</v>
      </c>
    </row>
    <row r="82" spans="1:4" ht="12">
      <c r="A82" s="36" t="s">
        <v>86</v>
      </c>
      <c r="B82" s="43">
        <v>700</v>
      </c>
      <c r="C82" s="43">
        <v>810</v>
      </c>
      <c r="D82" s="95">
        <f t="shared" si="1"/>
        <v>115.71428571428572</v>
      </c>
    </row>
    <row r="83" spans="1:4" ht="12">
      <c r="A83" s="96" t="s">
        <v>69</v>
      </c>
      <c r="B83" s="97">
        <f>SUM(B79:B82)</f>
        <v>12300</v>
      </c>
      <c r="C83" s="97">
        <f>SUM(C79:C82)</f>
        <v>5123.59</v>
      </c>
      <c r="D83" s="123">
        <f t="shared" si="1"/>
        <v>41.65520325203252</v>
      </c>
    </row>
    <row r="84" spans="1:4" ht="24.75">
      <c r="A84" s="38" t="s">
        <v>19</v>
      </c>
      <c r="B84" s="44">
        <f>SUM(B86+B91+B93)</f>
        <v>11284.95</v>
      </c>
      <c r="C84" s="44">
        <f>SUM(C86+C91+C93)</f>
        <v>5008.03</v>
      </c>
      <c r="D84" s="94">
        <f t="shared" si="1"/>
        <v>44.37795470959109</v>
      </c>
    </row>
    <row r="85" spans="1:4" ht="12">
      <c r="A85" s="36" t="s">
        <v>38</v>
      </c>
      <c r="B85" s="43">
        <v>0</v>
      </c>
      <c r="C85" s="43">
        <v>0</v>
      </c>
      <c r="D85" s="95" t="e">
        <f t="shared" si="1"/>
        <v>#DIV/0!</v>
      </c>
    </row>
    <row r="86" spans="1:4" ht="12">
      <c r="A86" s="96" t="s">
        <v>40</v>
      </c>
      <c r="B86" s="97">
        <f>SUM(B85)</f>
        <v>0</v>
      </c>
      <c r="C86" s="97">
        <f>SUM(C85)</f>
        <v>0</v>
      </c>
      <c r="D86" s="123" t="e">
        <f t="shared" si="1"/>
        <v>#DIV/0!</v>
      </c>
    </row>
    <row r="87" spans="1:4" ht="12">
      <c r="A87" s="36" t="s">
        <v>41</v>
      </c>
      <c r="B87" s="43">
        <v>3100</v>
      </c>
      <c r="C87" s="43">
        <v>0</v>
      </c>
      <c r="D87" s="95">
        <f t="shared" si="1"/>
        <v>0</v>
      </c>
    </row>
    <row r="88" spans="1:4" ht="12">
      <c r="A88" s="68" t="s">
        <v>41</v>
      </c>
      <c r="B88" s="69">
        <v>0</v>
      </c>
      <c r="C88" s="69">
        <v>0</v>
      </c>
      <c r="D88" s="95" t="e">
        <f t="shared" si="1"/>
        <v>#DIV/0!</v>
      </c>
    </row>
    <row r="89" spans="1:4" ht="12">
      <c r="A89" s="36" t="s">
        <v>51</v>
      </c>
      <c r="B89" s="43">
        <v>2611</v>
      </c>
      <c r="C89" s="43">
        <v>0</v>
      </c>
      <c r="D89" s="95">
        <f t="shared" si="1"/>
        <v>0</v>
      </c>
    </row>
    <row r="90" spans="1:6" ht="12">
      <c r="A90" s="68" t="s">
        <v>51</v>
      </c>
      <c r="B90" s="69">
        <v>5573.95</v>
      </c>
      <c r="C90" s="69">
        <v>5008.03</v>
      </c>
      <c r="D90" s="95">
        <f t="shared" si="1"/>
        <v>89.84705639627194</v>
      </c>
      <c r="E90" s="64"/>
      <c r="F90" s="64"/>
    </row>
    <row r="91" spans="1:4" ht="12">
      <c r="A91" s="96" t="s">
        <v>53</v>
      </c>
      <c r="B91" s="97">
        <f>SUM(B87:B90)</f>
        <v>11284.95</v>
      </c>
      <c r="C91" s="97">
        <f>SUM(C87:C90)</f>
        <v>5008.03</v>
      </c>
      <c r="D91" s="123">
        <f t="shared" si="1"/>
        <v>44.37795470959109</v>
      </c>
    </row>
    <row r="92" spans="1:4" ht="12">
      <c r="A92" s="105" t="s">
        <v>58</v>
      </c>
      <c r="B92" s="104">
        <v>0</v>
      </c>
      <c r="C92" s="104">
        <v>0</v>
      </c>
      <c r="D92" s="95" t="e">
        <f t="shared" si="1"/>
        <v>#DIV/0!</v>
      </c>
    </row>
    <row r="93" spans="1:4" ht="12">
      <c r="A93" s="96" t="s">
        <v>69</v>
      </c>
      <c r="B93" s="97">
        <f>SUM(B92:B92)</f>
        <v>0</v>
      </c>
      <c r="C93" s="97">
        <f>SUM(C92:C92)</f>
        <v>0</v>
      </c>
      <c r="D93" s="123" t="e">
        <f t="shared" si="1"/>
        <v>#DIV/0!</v>
      </c>
    </row>
    <row r="94" spans="1:4" ht="24.75">
      <c r="A94" s="38" t="s">
        <v>115</v>
      </c>
      <c r="B94" s="44">
        <f>SUM(B97+B105+B110+B114)</f>
        <v>237530.01</v>
      </c>
      <c r="C94" s="44">
        <f>SUM(C97+C105+C110+C114)</f>
        <v>230704.26</v>
      </c>
      <c r="D94" s="94">
        <f t="shared" si="1"/>
        <v>97.12636310670808</v>
      </c>
    </row>
    <row r="95" spans="1:4" ht="12">
      <c r="A95" s="36" t="s">
        <v>35</v>
      </c>
      <c r="B95" s="43">
        <v>0</v>
      </c>
      <c r="C95" s="43">
        <v>0</v>
      </c>
      <c r="D95" s="95" t="e">
        <f t="shared" si="1"/>
        <v>#DIV/0!</v>
      </c>
    </row>
    <row r="96" spans="1:4" ht="12">
      <c r="A96" s="36" t="s">
        <v>37</v>
      </c>
      <c r="B96" s="43">
        <v>0</v>
      </c>
      <c r="C96" s="43">
        <v>0</v>
      </c>
      <c r="D96" s="95" t="e">
        <f t="shared" si="1"/>
        <v>#DIV/0!</v>
      </c>
    </row>
    <row r="97" spans="1:4" ht="12">
      <c r="A97" s="96" t="s">
        <v>40</v>
      </c>
      <c r="B97" s="97">
        <f>SUM(B95:B96)</f>
        <v>0</v>
      </c>
      <c r="C97" s="97">
        <f>SUM(C95:C96)</f>
        <v>0</v>
      </c>
      <c r="D97" s="123" t="e">
        <f t="shared" si="1"/>
        <v>#DIV/0!</v>
      </c>
    </row>
    <row r="98" spans="1:4" ht="12">
      <c r="A98" s="36" t="s">
        <v>41</v>
      </c>
      <c r="B98" s="43">
        <v>0</v>
      </c>
      <c r="C98" s="43">
        <v>0</v>
      </c>
      <c r="D98" s="95" t="e">
        <f t="shared" si="1"/>
        <v>#DIV/0!</v>
      </c>
    </row>
    <row r="99" spans="1:4" ht="12">
      <c r="A99" s="36" t="s">
        <v>43</v>
      </c>
      <c r="B99" s="43">
        <v>1000</v>
      </c>
      <c r="C99" s="43">
        <v>1637.6</v>
      </c>
      <c r="D99" s="95">
        <f t="shared" si="1"/>
        <v>163.76</v>
      </c>
    </row>
    <row r="100" spans="1:4" ht="12">
      <c r="A100" s="36" t="s">
        <v>44</v>
      </c>
      <c r="B100" s="43">
        <v>1300</v>
      </c>
      <c r="C100" s="43">
        <v>1301.81</v>
      </c>
      <c r="D100" s="95">
        <f t="shared" si="1"/>
        <v>100.13923076923076</v>
      </c>
    </row>
    <row r="101" spans="1:4" ht="12">
      <c r="A101" s="36" t="s">
        <v>87</v>
      </c>
      <c r="B101" s="43">
        <v>228000</v>
      </c>
      <c r="C101" s="43">
        <v>220034.04</v>
      </c>
      <c r="D101" s="95">
        <f t="shared" si="1"/>
        <v>96.50615789473684</v>
      </c>
    </row>
    <row r="102" spans="1:4" ht="12">
      <c r="A102" s="36" t="s">
        <v>51</v>
      </c>
      <c r="B102" s="43">
        <v>1100</v>
      </c>
      <c r="C102" s="43">
        <v>1006.7</v>
      </c>
      <c r="D102" s="95">
        <f t="shared" si="1"/>
        <v>91.51818181818182</v>
      </c>
    </row>
    <row r="103" spans="1:6" ht="12">
      <c r="A103" s="68" t="s">
        <v>182</v>
      </c>
      <c r="B103" s="69">
        <v>1330.01</v>
      </c>
      <c r="C103" s="69">
        <v>1330</v>
      </c>
      <c r="D103" s="95">
        <f t="shared" si="1"/>
        <v>99.99924812595394</v>
      </c>
      <c r="E103" s="64"/>
      <c r="F103" s="64"/>
    </row>
    <row r="104" spans="1:4" ht="12">
      <c r="A104" s="36" t="s">
        <v>52</v>
      </c>
      <c r="B104" s="43">
        <v>0</v>
      </c>
      <c r="C104" s="43">
        <v>0</v>
      </c>
      <c r="D104" s="95" t="e">
        <f t="shared" si="1"/>
        <v>#DIV/0!</v>
      </c>
    </row>
    <row r="105" spans="1:4" ht="12">
      <c r="A105" s="96" t="s">
        <v>53</v>
      </c>
      <c r="B105" s="97">
        <f>SUM(B98:B104)</f>
        <v>232730.01</v>
      </c>
      <c r="C105" s="97">
        <f>SUM(C98:C104)</f>
        <v>225310.15000000002</v>
      </c>
      <c r="D105" s="123">
        <f t="shared" si="1"/>
        <v>96.81181640476878</v>
      </c>
    </row>
    <row r="106" spans="1:4" ht="24.75">
      <c r="A106" s="72" t="s">
        <v>184</v>
      </c>
      <c r="B106" s="104">
        <v>3300</v>
      </c>
      <c r="C106" s="104">
        <v>3300</v>
      </c>
      <c r="D106" s="95">
        <f t="shared" si="1"/>
        <v>100</v>
      </c>
    </row>
    <row r="107" spans="1:4" ht="12">
      <c r="A107" s="36" t="s">
        <v>64</v>
      </c>
      <c r="B107" s="43">
        <v>0</v>
      </c>
      <c r="C107" s="104">
        <v>0</v>
      </c>
      <c r="D107" s="95" t="e">
        <f t="shared" si="1"/>
        <v>#DIV/0!</v>
      </c>
    </row>
    <row r="108" spans="1:4" ht="12">
      <c r="A108" s="36" t="s">
        <v>65</v>
      </c>
      <c r="B108" s="43">
        <v>0</v>
      </c>
      <c r="C108" s="104">
        <v>0</v>
      </c>
      <c r="D108" s="95" t="e">
        <f t="shared" si="1"/>
        <v>#DIV/0!</v>
      </c>
    </row>
    <row r="109" spans="1:4" ht="12">
      <c r="A109" s="36" t="s">
        <v>67</v>
      </c>
      <c r="B109" s="43">
        <v>0</v>
      </c>
      <c r="C109" s="43">
        <v>937.5</v>
      </c>
      <c r="D109" s="95" t="e">
        <f t="shared" si="1"/>
        <v>#DIV/0!</v>
      </c>
    </row>
    <row r="110" spans="1:4" ht="12">
      <c r="A110" s="96" t="s">
        <v>69</v>
      </c>
      <c r="B110" s="97">
        <f>SUM(B106:B109)</f>
        <v>3300</v>
      </c>
      <c r="C110" s="97">
        <f>SUM(C106:C109)</f>
        <v>4237.5</v>
      </c>
      <c r="D110" s="123">
        <f t="shared" si="1"/>
        <v>128.4090909090909</v>
      </c>
    </row>
    <row r="111" spans="1:4" ht="12">
      <c r="A111" s="36" t="s">
        <v>71</v>
      </c>
      <c r="B111" s="43">
        <v>0</v>
      </c>
      <c r="C111" s="43">
        <v>0</v>
      </c>
      <c r="D111" s="95" t="e">
        <f t="shared" si="1"/>
        <v>#DIV/0!</v>
      </c>
    </row>
    <row r="112" spans="1:4" ht="12">
      <c r="A112" s="36" t="s">
        <v>88</v>
      </c>
      <c r="B112" s="43">
        <v>500</v>
      </c>
      <c r="C112" s="43">
        <v>218.75</v>
      </c>
      <c r="D112" s="95">
        <f t="shared" si="1"/>
        <v>43.75</v>
      </c>
    </row>
    <row r="113" spans="1:4" ht="12">
      <c r="A113" s="108" t="s">
        <v>72</v>
      </c>
      <c r="B113" s="43">
        <v>1000</v>
      </c>
      <c r="C113" s="43">
        <v>937.86</v>
      </c>
      <c r="D113" s="95">
        <f t="shared" si="1"/>
        <v>93.786</v>
      </c>
    </row>
    <row r="114" spans="1:4" ht="12">
      <c r="A114" s="96" t="s">
        <v>73</v>
      </c>
      <c r="B114" s="97">
        <f>SUM(B111:B113)</f>
        <v>1500</v>
      </c>
      <c r="C114" s="97">
        <f>SUM(C111:C113)</f>
        <v>1156.6100000000001</v>
      </c>
      <c r="D114" s="123">
        <f t="shared" si="1"/>
        <v>77.10733333333334</v>
      </c>
    </row>
    <row r="115" spans="1:4" ht="12">
      <c r="A115" s="35" t="s">
        <v>155</v>
      </c>
      <c r="B115" s="44">
        <f>SUM(B117)</f>
        <v>0</v>
      </c>
      <c r="C115" s="44">
        <f>SUM(C117)</f>
        <v>0</v>
      </c>
      <c r="D115" s="94" t="e">
        <f t="shared" si="1"/>
        <v>#DIV/0!</v>
      </c>
    </row>
    <row r="116" spans="1:4" ht="12">
      <c r="A116" s="68" t="s">
        <v>89</v>
      </c>
      <c r="B116" s="69">
        <v>0</v>
      </c>
      <c r="C116" s="69">
        <v>0</v>
      </c>
      <c r="D116" s="95" t="e">
        <f t="shared" si="1"/>
        <v>#DIV/0!</v>
      </c>
    </row>
    <row r="117" spans="1:4" ht="12">
      <c r="A117" s="96" t="s">
        <v>81</v>
      </c>
      <c r="B117" s="97">
        <f>SUM(B116)</f>
        <v>0</v>
      </c>
      <c r="C117" s="97">
        <f>SUM(C116)</f>
        <v>0</v>
      </c>
      <c r="D117" s="123" t="e">
        <f t="shared" si="1"/>
        <v>#DIV/0!</v>
      </c>
    </row>
    <row r="118" spans="1:4" ht="24.75">
      <c r="A118" s="38" t="s">
        <v>116</v>
      </c>
      <c r="B118" s="44">
        <f>SUM(B120+B122+B124+B126+B129+B132+B134+B137+B139)</f>
        <v>110640</v>
      </c>
      <c r="C118" s="44">
        <f>SUM(C120+C122+C124+C126+C129+C132+C134+C137+C139)</f>
        <v>105927.88</v>
      </c>
      <c r="D118" s="94">
        <f t="shared" si="1"/>
        <v>95.74103398409257</v>
      </c>
    </row>
    <row r="119" spans="1:4" ht="12">
      <c r="A119" s="72" t="s">
        <v>93</v>
      </c>
      <c r="B119" s="104">
        <v>0</v>
      </c>
      <c r="C119" s="104">
        <v>0</v>
      </c>
      <c r="D119" s="95" t="e">
        <f t="shared" si="1"/>
        <v>#DIV/0!</v>
      </c>
    </row>
    <row r="120" spans="1:4" ht="12">
      <c r="A120" s="109" t="s">
        <v>94</v>
      </c>
      <c r="B120" s="110">
        <f>SUM(B119)</f>
        <v>0</v>
      </c>
      <c r="C120" s="110">
        <f>SUM(C119)</f>
        <v>0</v>
      </c>
      <c r="D120" s="123" t="e">
        <f t="shared" si="1"/>
        <v>#DIV/0!</v>
      </c>
    </row>
    <row r="121" spans="1:4" ht="12">
      <c r="A121" s="72" t="s">
        <v>163</v>
      </c>
      <c r="B121" s="104">
        <v>0</v>
      </c>
      <c r="C121" s="104">
        <v>0</v>
      </c>
      <c r="D121" s="95" t="e">
        <f t="shared" si="1"/>
        <v>#DIV/0!</v>
      </c>
    </row>
    <row r="122" spans="1:4" ht="12">
      <c r="A122" s="109" t="s">
        <v>103</v>
      </c>
      <c r="B122" s="110">
        <f>SUM(B121)</f>
        <v>0</v>
      </c>
      <c r="C122" s="110">
        <f>SUM(C121)</f>
        <v>0</v>
      </c>
      <c r="D122" s="123" t="e">
        <f t="shared" si="1"/>
        <v>#DIV/0!</v>
      </c>
    </row>
    <row r="123" spans="1:4" ht="12">
      <c r="A123" s="79" t="s">
        <v>35</v>
      </c>
      <c r="B123" s="43">
        <v>0</v>
      </c>
      <c r="C123" s="43">
        <v>0</v>
      </c>
      <c r="D123" s="95" t="e">
        <f t="shared" si="1"/>
        <v>#DIV/0!</v>
      </c>
    </row>
    <row r="124" spans="1:4" ht="12">
      <c r="A124" s="111" t="s">
        <v>40</v>
      </c>
      <c r="B124" s="110">
        <f>SUM(B123)</f>
        <v>0</v>
      </c>
      <c r="C124" s="110">
        <f>SUM(C123)</f>
        <v>0</v>
      </c>
      <c r="D124" s="123" t="e">
        <f t="shared" si="1"/>
        <v>#DIV/0!</v>
      </c>
    </row>
    <row r="125" spans="1:4" ht="12">
      <c r="A125" s="105" t="s">
        <v>87</v>
      </c>
      <c r="B125" s="104">
        <v>1400</v>
      </c>
      <c r="C125" s="104">
        <v>0</v>
      </c>
      <c r="D125" s="95">
        <f t="shared" si="1"/>
        <v>0</v>
      </c>
    </row>
    <row r="126" spans="1:4" ht="12">
      <c r="A126" s="112" t="s">
        <v>53</v>
      </c>
      <c r="B126" s="110">
        <f>SUM(B125)</f>
        <v>1400</v>
      </c>
      <c r="C126" s="110">
        <f>SUM(C125)</f>
        <v>0</v>
      </c>
      <c r="D126" s="123">
        <f t="shared" si="1"/>
        <v>0</v>
      </c>
    </row>
    <row r="127" spans="1:4" ht="12">
      <c r="A127" s="79" t="s">
        <v>51</v>
      </c>
      <c r="B127" s="43">
        <v>0</v>
      </c>
      <c r="C127" s="43">
        <v>0</v>
      </c>
      <c r="D127" s="95" t="e">
        <f t="shared" si="1"/>
        <v>#DIV/0!</v>
      </c>
    </row>
    <row r="128" spans="1:6" ht="12">
      <c r="A128" s="70" t="s">
        <v>51</v>
      </c>
      <c r="B128" s="69">
        <v>27240</v>
      </c>
      <c r="C128" s="69">
        <v>14588.49</v>
      </c>
      <c r="D128" s="95">
        <f t="shared" si="1"/>
        <v>53.55539647577092</v>
      </c>
      <c r="E128" s="64"/>
      <c r="F128" s="64"/>
    </row>
    <row r="129" spans="1:4" ht="12">
      <c r="A129" s="111" t="s">
        <v>53</v>
      </c>
      <c r="B129" s="97">
        <f>SUM(B127:B128)</f>
        <v>27240</v>
      </c>
      <c r="C129" s="97">
        <f>SUM(C127:C128)</f>
        <v>14588.49</v>
      </c>
      <c r="D129" s="123">
        <f t="shared" si="1"/>
        <v>53.55539647577092</v>
      </c>
    </row>
    <row r="130" spans="1:4" ht="12">
      <c r="A130" s="79" t="s">
        <v>90</v>
      </c>
      <c r="B130" s="43">
        <v>22000</v>
      </c>
      <c r="C130" s="43">
        <v>14295.04</v>
      </c>
      <c r="D130" s="95">
        <f t="shared" si="1"/>
        <v>64.97745454545455</v>
      </c>
    </row>
    <row r="131" spans="1:4" ht="12">
      <c r="A131" s="68" t="s">
        <v>67</v>
      </c>
      <c r="B131" s="69">
        <v>2000</v>
      </c>
      <c r="C131" s="69">
        <v>615</v>
      </c>
      <c r="D131" s="95">
        <f t="shared" si="1"/>
        <v>30.75</v>
      </c>
    </row>
    <row r="132" spans="1:4" ht="12">
      <c r="A132" s="111" t="s">
        <v>69</v>
      </c>
      <c r="B132" s="110">
        <f>SUM(B130:B131)</f>
        <v>24000</v>
      </c>
      <c r="C132" s="110">
        <f>SUM(C130:C131)</f>
        <v>14910.04</v>
      </c>
      <c r="D132" s="123">
        <f t="shared" si="1"/>
        <v>62.12516666666667</v>
      </c>
    </row>
    <row r="133" spans="1:4" ht="12">
      <c r="A133" s="79" t="s">
        <v>91</v>
      </c>
      <c r="B133" s="43">
        <v>0</v>
      </c>
      <c r="C133" s="43">
        <v>0</v>
      </c>
      <c r="D133" s="95" t="e">
        <f aca="true" t="shared" si="2" ref="D133:D197">SUM(C133/B133*100)</f>
        <v>#DIV/0!</v>
      </c>
    </row>
    <row r="134" spans="1:4" ht="12">
      <c r="A134" s="111" t="s">
        <v>92</v>
      </c>
      <c r="B134" s="110">
        <f>SUM(B133)</f>
        <v>0</v>
      </c>
      <c r="C134" s="110">
        <f>SUM(C133)</f>
        <v>0</v>
      </c>
      <c r="D134" s="123" t="e">
        <f t="shared" si="2"/>
        <v>#DIV/0!</v>
      </c>
    </row>
    <row r="135" spans="1:4" ht="12">
      <c r="A135" s="79" t="s">
        <v>72</v>
      </c>
      <c r="B135" s="43">
        <v>10000</v>
      </c>
      <c r="C135" s="43">
        <v>4535.5</v>
      </c>
      <c r="D135" s="95">
        <f t="shared" si="2"/>
        <v>45.355000000000004</v>
      </c>
    </row>
    <row r="136" spans="1:6" ht="12">
      <c r="A136" s="105" t="s">
        <v>72</v>
      </c>
      <c r="B136" s="69">
        <v>0</v>
      </c>
      <c r="C136" s="69"/>
      <c r="D136" s="95" t="e">
        <f t="shared" si="2"/>
        <v>#DIV/0!</v>
      </c>
      <c r="E136" s="64"/>
      <c r="F136" s="64"/>
    </row>
    <row r="137" spans="1:4" ht="12">
      <c r="A137" s="111" t="s">
        <v>73</v>
      </c>
      <c r="B137" s="110">
        <f>SUM(B135:B136)</f>
        <v>10000</v>
      </c>
      <c r="C137" s="110">
        <f>SUM(C135:C136)</f>
        <v>4535.5</v>
      </c>
      <c r="D137" s="123">
        <f t="shared" si="2"/>
        <v>45.355000000000004</v>
      </c>
    </row>
    <row r="138" spans="1:4" ht="12">
      <c r="A138" s="113" t="s">
        <v>156</v>
      </c>
      <c r="B138" s="47">
        <v>48000</v>
      </c>
      <c r="C138" s="47">
        <v>71893.85</v>
      </c>
      <c r="D138" s="95">
        <f t="shared" si="2"/>
        <v>149.77885416666666</v>
      </c>
    </row>
    <row r="139" spans="1:4" ht="24.75">
      <c r="A139" s="114" t="s">
        <v>154</v>
      </c>
      <c r="B139" s="97">
        <f>SUM(B138)</f>
        <v>48000</v>
      </c>
      <c r="C139" s="97">
        <f>SUM(C138)</f>
        <v>71893.85</v>
      </c>
      <c r="D139" s="123">
        <f t="shared" si="2"/>
        <v>149.77885416666666</v>
      </c>
    </row>
    <row r="140" spans="1:4" ht="12">
      <c r="A140" s="115" t="s">
        <v>157</v>
      </c>
      <c r="B140" s="44">
        <f>SUM(B143)</f>
        <v>110900</v>
      </c>
      <c r="C140" s="44">
        <f>SUM(C143)</f>
        <v>84218.23</v>
      </c>
      <c r="D140" s="94">
        <f t="shared" si="2"/>
        <v>75.94069431920649</v>
      </c>
    </row>
    <row r="141" spans="1:4" ht="12">
      <c r="A141" s="116" t="s">
        <v>82</v>
      </c>
      <c r="B141" s="104">
        <v>0</v>
      </c>
      <c r="C141" s="104">
        <v>3999.94</v>
      </c>
      <c r="D141" s="95" t="e">
        <f t="shared" si="2"/>
        <v>#DIV/0!</v>
      </c>
    </row>
    <row r="142" spans="1:4" ht="12">
      <c r="A142" s="37" t="s">
        <v>153</v>
      </c>
      <c r="B142" s="47">
        <v>110900</v>
      </c>
      <c r="C142" s="47">
        <v>80218.29</v>
      </c>
      <c r="D142" s="95">
        <f t="shared" si="2"/>
        <v>72.3338954012624</v>
      </c>
    </row>
    <row r="143" spans="1:4" ht="12">
      <c r="A143" s="117" t="s">
        <v>83</v>
      </c>
      <c r="B143" s="97">
        <f>SUM(B141:B142)</f>
        <v>110900</v>
      </c>
      <c r="C143" s="97">
        <f>SUM(C141:C142)</f>
        <v>84218.23</v>
      </c>
      <c r="D143" s="123">
        <f t="shared" si="2"/>
        <v>75.94069431920649</v>
      </c>
    </row>
    <row r="144" spans="1:4" ht="12">
      <c r="A144" s="35" t="s">
        <v>29</v>
      </c>
      <c r="B144" s="75">
        <f>SUM(B147+B150+B152)</f>
        <v>6025</v>
      </c>
      <c r="C144" s="75">
        <f>SUM(C147+C150+C152)</f>
        <v>6335.02</v>
      </c>
      <c r="D144" s="94">
        <f t="shared" si="2"/>
        <v>105.14556016597511</v>
      </c>
    </row>
    <row r="145" spans="1:4" ht="12">
      <c r="A145" s="105" t="s">
        <v>35</v>
      </c>
      <c r="B145" s="43">
        <v>2000</v>
      </c>
      <c r="C145" s="43">
        <v>1200</v>
      </c>
      <c r="D145" s="95">
        <f t="shared" si="2"/>
        <v>60</v>
      </c>
    </row>
    <row r="146" spans="1:5" ht="12">
      <c r="A146" s="105" t="s">
        <v>35</v>
      </c>
      <c r="B146" s="69">
        <v>0</v>
      </c>
      <c r="C146" s="69">
        <v>0</v>
      </c>
      <c r="D146" s="95" t="e">
        <f t="shared" si="2"/>
        <v>#DIV/0!</v>
      </c>
      <c r="E146" s="64"/>
    </row>
    <row r="147" spans="1:4" ht="12">
      <c r="A147" s="111" t="s">
        <v>40</v>
      </c>
      <c r="B147" s="110">
        <f>SUM(B145:B146)</f>
        <v>2000</v>
      </c>
      <c r="C147" s="110">
        <f>SUM(C145:C146)</f>
        <v>1200</v>
      </c>
      <c r="D147" s="123">
        <f t="shared" si="2"/>
        <v>60</v>
      </c>
    </row>
    <row r="148" spans="1:4" ht="12">
      <c r="A148" s="79" t="s">
        <v>51</v>
      </c>
      <c r="B148" s="43">
        <v>3600</v>
      </c>
      <c r="C148" s="43">
        <v>5135.02</v>
      </c>
      <c r="D148" s="95">
        <f t="shared" si="2"/>
        <v>142.63944444444445</v>
      </c>
    </row>
    <row r="149" spans="1:5" ht="12">
      <c r="A149" s="68" t="s">
        <v>190</v>
      </c>
      <c r="B149" s="69">
        <v>425</v>
      </c>
      <c r="C149" s="69">
        <v>0</v>
      </c>
      <c r="D149" s="95">
        <f t="shared" si="2"/>
        <v>0</v>
      </c>
      <c r="E149" s="64"/>
    </row>
    <row r="150" spans="1:4" ht="12">
      <c r="A150" s="111" t="s">
        <v>53</v>
      </c>
      <c r="B150" s="110">
        <f>SUM(B148:B149)</f>
        <v>4025</v>
      </c>
      <c r="C150" s="110">
        <f>SUM(C148:C149)</f>
        <v>5135.02</v>
      </c>
      <c r="D150" s="123">
        <f t="shared" si="2"/>
        <v>127.57813664596273</v>
      </c>
    </row>
    <row r="151" spans="1:4" ht="12">
      <c r="A151" s="79" t="s">
        <v>72</v>
      </c>
      <c r="B151" s="43">
        <v>0</v>
      </c>
      <c r="C151" s="43">
        <v>0</v>
      </c>
      <c r="D151" s="95" t="e">
        <f t="shared" si="2"/>
        <v>#DIV/0!</v>
      </c>
    </row>
    <row r="152" spans="1:4" ht="12">
      <c r="A152" s="111" t="s">
        <v>73</v>
      </c>
      <c r="B152" s="110">
        <f>SUM(B151)</f>
        <v>0</v>
      </c>
      <c r="C152" s="110">
        <f>SUM(C151)</f>
        <v>0</v>
      </c>
      <c r="D152" s="123" t="e">
        <f t="shared" si="2"/>
        <v>#DIV/0!</v>
      </c>
    </row>
    <row r="153" spans="1:4" ht="12">
      <c r="A153" s="35" t="s">
        <v>179</v>
      </c>
      <c r="B153" s="75">
        <f>SUM(B156+B164+B166+B168+B170+B173+B175)</f>
        <v>7683476</v>
      </c>
      <c r="C153" s="75">
        <f>SUM(C156+C164+C166+C168+C170+C173+C175)</f>
        <v>7749199.71</v>
      </c>
      <c r="D153" s="94">
        <f t="shared" si="2"/>
        <v>100.85539032073505</v>
      </c>
    </row>
    <row r="154" spans="1:4" ht="12">
      <c r="A154" s="79" t="s">
        <v>93</v>
      </c>
      <c r="B154" s="43">
        <v>6100000</v>
      </c>
      <c r="C154" s="43">
        <v>6164858.07</v>
      </c>
      <c r="D154" s="95">
        <f t="shared" si="2"/>
        <v>101.06324704918033</v>
      </c>
    </row>
    <row r="155" spans="1:4" ht="12">
      <c r="A155" s="79" t="s">
        <v>191</v>
      </c>
      <c r="B155" s="43">
        <v>33000</v>
      </c>
      <c r="C155" s="43">
        <v>10304.3</v>
      </c>
      <c r="D155" s="95">
        <f t="shared" si="2"/>
        <v>31.225151515151513</v>
      </c>
    </row>
    <row r="156" spans="1:4" ht="12">
      <c r="A156" s="111" t="s">
        <v>94</v>
      </c>
      <c r="B156" s="110">
        <f>SUM(B154+B155)</f>
        <v>6133000</v>
      </c>
      <c r="C156" s="110">
        <f>SUM(C154+C155)</f>
        <v>6175162.37</v>
      </c>
      <c r="D156" s="123">
        <f t="shared" si="2"/>
        <v>100.68746730800586</v>
      </c>
    </row>
    <row r="157" spans="1:4" ht="12">
      <c r="A157" s="79" t="s">
        <v>95</v>
      </c>
      <c r="B157" s="43">
        <v>30000</v>
      </c>
      <c r="C157" s="43">
        <v>137120.83</v>
      </c>
      <c r="D157" s="95">
        <f t="shared" si="2"/>
        <v>457.0694333333333</v>
      </c>
    </row>
    <row r="158" spans="1:4" ht="12">
      <c r="A158" s="79" t="s">
        <v>96</v>
      </c>
      <c r="B158" s="43">
        <v>21000</v>
      </c>
      <c r="C158" s="43">
        <v>25200</v>
      </c>
      <c r="D158" s="95">
        <f t="shared" si="2"/>
        <v>120</v>
      </c>
    </row>
    <row r="159" spans="1:4" ht="12">
      <c r="A159" s="79" t="s">
        <v>97</v>
      </c>
      <c r="B159" s="43">
        <v>12100</v>
      </c>
      <c r="C159" s="43">
        <v>14552.91</v>
      </c>
      <c r="D159" s="95">
        <f t="shared" si="2"/>
        <v>120.27198347107438</v>
      </c>
    </row>
    <row r="160" spans="1:4" ht="12">
      <c r="A160" s="79" t="s">
        <v>98</v>
      </c>
      <c r="B160" s="43">
        <v>28300</v>
      </c>
      <c r="C160" s="43">
        <v>21148.76</v>
      </c>
      <c r="D160" s="95">
        <f t="shared" si="2"/>
        <v>74.73060070671377</v>
      </c>
    </row>
    <row r="161" spans="1:4" ht="12">
      <c r="A161" s="79" t="s">
        <v>99</v>
      </c>
      <c r="B161" s="43">
        <v>90000</v>
      </c>
      <c r="C161" s="43">
        <v>84000</v>
      </c>
      <c r="D161" s="95">
        <f t="shared" si="2"/>
        <v>93.33333333333333</v>
      </c>
    </row>
    <row r="162" spans="1:4" ht="12">
      <c r="A162" s="79" t="s">
        <v>192</v>
      </c>
      <c r="B162" s="43">
        <v>3326</v>
      </c>
      <c r="C162" s="43">
        <v>3326</v>
      </c>
      <c r="D162" s="95">
        <f t="shared" si="2"/>
        <v>100</v>
      </c>
    </row>
    <row r="163" spans="1:4" ht="12">
      <c r="A163" s="79" t="s">
        <v>100</v>
      </c>
      <c r="B163" s="43">
        <v>93400</v>
      </c>
      <c r="C163" s="43">
        <v>0</v>
      </c>
      <c r="D163" s="95">
        <f t="shared" si="2"/>
        <v>0</v>
      </c>
    </row>
    <row r="164" spans="1:4" ht="12">
      <c r="A164" s="111" t="s">
        <v>101</v>
      </c>
      <c r="B164" s="110">
        <f>SUM(B157:B163)</f>
        <v>278126</v>
      </c>
      <c r="C164" s="110">
        <f>SUM(C157:C163)</f>
        <v>285348.5</v>
      </c>
      <c r="D164" s="123">
        <f t="shared" si="2"/>
        <v>102.59684459561494</v>
      </c>
    </row>
    <row r="165" spans="1:4" ht="12">
      <c r="A165" s="118" t="s">
        <v>102</v>
      </c>
      <c r="B165" s="43">
        <v>966300</v>
      </c>
      <c r="C165" s="43">
        <v>986031.79</v>
      </c>
      <c r="D165" s="95">
        <f t="shared" si="2"/>
        <v>102.04199420469833</v>
      </c>
    </row>
    <row r="166" spans="1:4" ht="12">
      <c r="A166" s="111" t="s">
        <v>103</v>
      </c>
      <c r="B166" s="110">
        <f>SUM(B165:B165)</f>
        <v>966300</v>
      </c>
      <c r="C166" s="110">
        <f>SUM(C165:C165)</f>
        <v>986031.79</v>
      </c>
      <c r="D166" s="123">
        <f t="shared" si="2"/>
        <v>102.04199420469833</v>
      </c>
    </row>
    <row r="167" spans="1:4" ht="12">
      <c r="A167" s="79" t="s">
        <v>104</v>
      </c>
      <c r="B167" s="43">
        <v>266000</v>
      </c>
      <c r="C167" s="43">
        <v>268108.91</v>
      </c>
      <c r="D167" s="95">
        <f t="shared" si="2"/>
        <v>100.79282330827067</v>
      </c>
    </row>
    <row r="168" spans="1:4" ht="12">
      <c r="A168" s="111" t="s">
        <v>40</v>
      </c>
      <c r="B168" s="110">
        <f>SUM(B167)</f>
        <v>266000</v>
      </c>
      <c r="C168" s="110">
        <f>SUM(C167)</f>
        <v>268108.91</v>
      </c>
      <c r="D168" s="123">
        <f t="shared" si="2"/>
        <v>100.79282330827067</v>
      </c>
    </row>
    <row r="169" spans="1:4" ht="12">
      <c r="A169" s="79" t="s">
        <v>105</v>
      </c>
      <c r="B169" s="43">
        <v>20325</v>
      </c>
      <c r="C169" s="43">
        <v>20325</v>
      </c>
      <c r="D169" s="95">
        <f t="shared" si="2"/>
        <v>100</v>
      </c>
    </row>
    <row r="170" spans="1:4" ht="12">
      <c r="A170" s="111" t="s">
        <v>73</v>
      </c>
      <c r="B170" s="110">
        <f>SUM(B169)</f>
        <v>20325</v>
      </c>
      <c r="C170" s="110">
        <f>SUM(C169)</f>
        <v>20325</v>
      </c>
      <c r="D170" s="123">
        <f t="shared" si="2"/>
        <v>100</v>
      </c>
    </row>
    <row r="171" spans="1:4" ht="12">
      <c r="A171" s="105" t="s">
        <v>214</v>
      </c>
      <c r="B171" s="104">
        <v>0</v>
      </c>
      <c r="C171" s="104">
        <v>3937.54</v>
      </c>
      <c r="D171" s="95" t="e">
        <f t="shared" si="2"/>
        <v>#DIV/0!</v>
      </c>
    </row>
    <row r="172" spans="1:4" ht="12">
      <c r="A172" s="105" t="s">
        <v>193</v>
      </c>
      <c r="B172" s="104">
        <v>13125</v>
      </c>
      <c r="C172" s="104">
        <v>6850</v>
      </c>
      <c r="D172" s="95">
        <f t="shared" si="2"/>
        <v>52.19047619047619</v>
      </c>
    </row>
    <row r="173" spans="1:4" ht="12">
      <c r="A173" s="119" t="s">
        <v>69</v>
      </c>
      <c r="B173" s="120">
        <f>SUM(B171:B172)</f>
        <v>13125</v>
      </c>
      <c r="C173" s="120">
        <f>SUM(C171:C172)</f>
        <v>10787.54</v>
      </c>
      <c r="D173" s="98">
        <f t="shared" si="2"/>
        <v>82.19078095238096</v>
      </c>
    </row>
    <row r="174" spans="1:4" ht="12">
      <c r="A174" s="99" t="s">
        <v>194</v>
      </c>
      <c r="B174" s="100">
        <v>6600</v>
      </c>
      <c r="C174" s="100">
        <v>3435.6</v>
      </c>
      <c r="D174" s="95">
        <f t="shared" si="2"/>
        <v>52.054545454545455</v>
      </c>
    </row>
    <row r="175" spans="1:4" ht="12">
      <c r="A175" s="119" t="s">
        <v>76</v>
      </c>
      <c r="B175" s="120">
        <f>SUM(B174)</f>
        <v>6600</v>
      </c>
      <c r="C175" s="120">
        <f>SUM(C174)</f>
        <v>3435.6</v>
      </c>
      <c r="D175" s="123">
        <f t="shared" si="2"/>
        <v>52.054545454545455</v>
      </c>
    </row>
    <row r="176" spans="1:4" ht="12">
      <c r="A176" s="121" t="s">
        <v>137</v>
      </c>
      <c r="B176" s="92">
        <f>SUM(B177)</f>
        <v>6277.97</v>
      </c>
      <c r="C176" s="92">
        <f>SUM(C177)</f>
        <v>6277.97</v>
      </c>
      <c r="D176" s="103">
        <f t="shared" si="2"/>
        <v>100</v>
      </c>
    </row>
    <row r="177" spans="1:4" ht="12">
      <c r="A177" s="38" t="s">
        <v>29</v>
      </c>
      <c r="B177" s="75">
        <f>SUM(B179)</f>
        <v>6277.97</v>
      </c>
      <c r="C177" s="75">
        <f>SUM(C179)</f>
        <v>6277.97</v>
      </c>
      <c r="D177" s="94">
        <f t="shared" si="2"/>
        <v>100</v>
      </c>
    </row>
    <row r="178" spans="1:4" ht="12">
      <c r="A178" s="68" t="s">
        <v>82</v>
      </c>
      <c r="B178" s="69">
        <v>6277.97</v>
      </c>
      <c r="C178" s="69">
        <v>6277.97</v>
      </c>
      <c r="D178" s="95">
        <f t="shared" si="2"/>
        <v>100</v>
      </c>
    </row>
    <row r="179" spans="1:4" ht="12">
      <c r="A179" s="109" t="s">
        <v>83</v>
      </c>
      <c r="B179" s="110">
        <f>SUM(B178)</f>
        <v>6277.97</v>
      </c>
      <c r="C179" s="110">
        <f>SUM(C178)</f>
        <v>6277.97</v>
      </c>
      <c r="D179" s="123">
        <f t="shared" si="2"/>
        <v>100</v>
      </c>
    </row>
    <row r="180" spans="1:4" ht="12">
      <c r="A180" s="102" t="s">
        <v>138</v>
      </c>
      <c r="B180" s="92">
        <f>SUM(B181)</f>
        <v>132300</v>
      </c>
      <c r="C180" s="92">
        <f>SUM(C181)</f>
        <v>132962.3</v>
      </c>
      <c r="D180" s="103">
        <f t="shared" si="2"/>
        <v>100.50060468631897</v>
      </c>
    </row>
    <row r="181" spans="1:4" ht="24.75">
      <c r="A181" s="38" t="s">
        <v>117</v>
      </c>
      <c r="B181" s="75">
        <f>SUM(B183+B185+B190+B194+B197)</f>
        <v>132300</v>
      </c>
      <c r="C181" s="75">
        <f>SUM(C183+C185+C190+C194+C197)</f>
        <v>132962.3</v>
      </c>
      <c r="D181" s="94">
        <f t="shared" si="2"/>
        <v>100.50060468631897</v>
      </c>
    </row>
    <row r="182" spans="1:4" ht="12">
      <c r="A182" s="79" t="s">
        <v>93</v>
      </c>
      <c r="B182" s="43">
        <v>99800</v>
      </c>
      <c r="C182" s="43">
        <v>101294.51</v>
      </c>
      <c r="D182" s="95">
        <f t="shared" si="2"/>
        <v>101.49750501002003</v>
      </c>
    </row>
    <row r="183" spans="1:4" ht="12">
      <c r="A183" s="111" t="s">
        <v>94</v>
      </c>
      <c r="B183" s="110">
        <f>SUM(B182)</f>
        <v>99800</v>
      </c>
      <c r="C183" s="110">
        <f>SUM(C182)</f>
        <v>101294.51</v>
      </c>
      <c r="D183" s="123">
        <f t="shared" si="2"/>
        <v>101.49750501002003</v>
      </c>
    </row>
    <row r="184" spans="1:4" ht="12">
      <c r="A184" s="79" t="s">
        <v>102</v>
      </c>
      <c r="B184" s="43">
        <v>16500</v>
      </c>
      <c r="C184" s="43">
        <v>16466.1</v>
      </c>
      <c r="D184" s="95">
        <f t="shared" si="2"/>
        <v>99.79454545454544</v>
      </c>
    </row>
    <row r="185" spans="1:4" ht="12">
      <c r="A185" s="111" t="s">
        <v>103</v>
      </c>
      <c r="B185" s="110">
        <f>SUM(B184:B184)</f>
        <v>16500</v>
      </c>
      <c r="C185" s="110">
        <f>SUM(C184:C184)</f>
        <v>16466.1</v>
      </c>
      <c r="D185" s="123">
        <f t="shared" si="2"/>
        <v>99.79454545454544</v>
      </c>
    </row>
    <row r="186" spans="1:4" ht="12">
      <c r="A186" s="79" t="s">
        <v>35</v>
      </c>
      <c r="B186" s="43">
        <v>600</v>
      </c>
      <c r="C186" s="43">
        <v>200</v>
      </c>
      <c r="D186" s="95">
        <f t="shared" si="2"/>
        <v>33.33333333333333</v>
      </c>
    </row>
    <row r="187" spans="1:4" ht="12">
      <c r="A187" s="79" t="s">
        <v>37</v>
      </c>
      <c r="B187" s="43">
        <v>300</v>
      </c>
      <c r="C187" s="43">
        <v>0</v>
      </c>
      <c r="D187" s="95">
        <f t="shared" si="2"/>
        <v>0</v>
      </c>
    </row>
    <row r="188" spans="1:4" ht="12">
      <c r="A188" s="79" t="s">
        <v>104</v>
      </c>
      <c r="B188" s="43">
        <v>8000</v>
      </c>
      <c r="C188" s="43">
        <v>7939</v>
      </c>
      <c r="D188" s="95">
        <f t="shared" si="2"/>
        <v>99.2375</v>
      </c>
    </row>
    <row r="189" spans="1:4" ht="12">
      <c r="A189" s="79" t="s">
        <v>38</v>
      </c>
      <c r="B189" s="43">
        <v>100</v>
      </c>
      <c r="C189" s="43">
        <v>0</v>
      </c>
      <c r="D189" s="95">
        <f t="shared" si="2"/>
        <v>0</v>
      </c>
    </row>
    <row r="190" spans="1:4" ht="12">
      <c r="A190" s="111" t="s">
        <v>40</v>
      </c>
      <c r="B190" s="110">
        <f>SUM(B186:B189)</f>
        <v>9000</v>
      </c>
      <c r="C190" s="110">
        <f>SUM(C186:C189)</f>
        <v>8139</v>
      </c>
      <c r="D190" s="123">
        <f t="shared" si="2"/>
        <v>90.43333333333334</v>
      </c>
    </row>
    <row r="191" spans="1:4" ht="12">
      <c r="A191" s="79" t="s">
        <v>41</v>
      </c>
      <c r="B191" s="43">
        <v>2100</v>
      </c>
      <c r="C191" s="43">
        <v>995.18</v>
      </c>
      <c r="D191" s="95">
        <f t="shared" si="2"/>
        <v>47.38952380952381</v>
      </c>
    </row>
    <row r="192" spans="1:4" ht="12">
      <c r="A192" s="79" t="s">
        <v>106</v>
      </c>
      <c r="B192" s="43">
        <v>3600</v>
      </c>
      <c r="C192" s="43">
        <v>4856.26</v>
      </c>
      <c r="D192" s="95">
        <f t="shared" si="2"/>
        <v>134.89611111111114</v>
      </c>
    </row>
    <row r="193" spans="1:4" ht="12">
      <c r="A193" s="79" t="s">
        <v>176</v>
      </c>
      <c r="B193" s="43">
        <v>0</v>
      </c>
      <c r="C193" s="43">
        <v>0</v>
      </c>
      <c r="D193" s="95" t="e">
        <f t="shared" si="2"/>
        <v>#DIV/0!</v>
      </c>
    </row>
    <row r="194" spans="1:4" ht="12">
      <c r="A194" s="111" t="s">
        <v>53</v>
      </c>
      <c r="B194" s="110">
        <f>SUM(B191:B193)</f>
        <v>5700</v>
      </c>
      <c r="C194" s="110">
        <f>SUM(C191:C193)</f>
        <v>5851.4400000000005</v>
      </c>
      <c r="D194" s="123">
        <f t="shared" si="2"/>
        <v>102.65684210526315</v>
      </c>
    </row>
    <row r="195" spans="1:4" ht="12">
      <c r="A195" s="79" t="s">
        <v>64</v>
      </c>
      <c r="B195" s="43">
        <v>0</v>
      </c>
      <c r="C195" s="43">
        <v>0</v>
      </c>
      <c r="D195" s="95" t="e">
        <f t="shared" si="2"/>
        <v>#DIV/0!</v>
      </c>
    </row>
    <row r="196" spans="1:4" ht="12">
      <c r="A196" s="79" t="s">
        <v>107</v>
      </c>
      <c r="B196" s="43">
        <v>1300</v>
      </c>
      <c r="C196" s="43">
        <v>1211.25</v>
      </c>
      <c r="D196" s="95">
        <f t="shared" si="2"/>
        <v>93.17307692307692</v>
      </c>
    </row>
    <row r="197" spans="1:4" ht="12">
      <c r="A197" s="111" t="s">
        <v>69</v>
      </c>
      <c r="B197" s="110">
        <f>SUM(B195:B196)</f>
        <v>1300</v>
      </c>
      <c r="C197" s="110">
        <f>SUM(C195:C196)</f>
        <v>1211.25</v>
      </c>
      <c r="D197" s="123">
        <f t="shared" si="2"/>
        <v>93.17307692307692</v>
      </c>
    </row>
    <row r="198" spans="1:4" ht="12">
      <c r="A198" s="102" t="s">
        <v>139</v>
      </c>
      <c r="B198" s="92">
        <f>SUM(B199)</f>
        <v>2850</v>
      </c>
      <c r="C198" s="92">
        <f>SUM(C199)</f>
        <v>2850</v>
      </c>
      <c r="D198" s="103">
        <f aca="true" t="shared" si="3" ref="D198:D261">SUM(C198/B198*100)</f>
        <v>100</v>
      </c>
    </row>
    <row r="199" spans="1:4" ht="37.5">
      <c r="A199" s="38" t="s">
        <v>118</v>
      </c>
      <c r="B199" s="75">
        <f>SUM(B201)</f>
        <v>2850</v>
      </c>
      <c r="C199" s="75">
        <f>SUM(C201)</f>
        <v>2850</v>
      </c>
      <c r="D199" s="94">
        <f t="shared" si="3"/>
        <v>100</v>
      </c>
    </row>
    <row r="200" spans="1:4" ht="12">
      <c r="A200" s="79" t="s">
        <v>67</v>
      </c>
      <c r="B200" s="43">
        <v>2850</v>
      </c>
      <c r="C200" s="43">
        <v>2850</v>
      </c>
      <c r="D200" s="95">
        <f t="shared" si="3"/>
        <v>100</v>
      </c>
    </row>
    <row r="201" spans="1:4" ht="12">
      <c r="A201" s="111" t="s">
        <v>69</v>
      </c>
      <c r="B201" s="110">
        <f>SUM(B200)</f>
        <v>2850</v>
      </c>
      <c r="C201" s="110">
        <f>SUM(C200)</f>
        <v>2850</v>
      </c>
      <c r="D201" s="123">
        <f t="shared" si="3"/>
        <v>100</v>
      </c>
    </row>
    <row r="202" spans="1:4" ht="12">
      <c r="A202" s="122" t="s">
        <v>140</v>
      </c>
      <c r="B202" s="86">
        <f>SUM(B203+B229+B233)</f>
        <v>143521.88</v>
      </c>
      <c r="C202" s="86">
        <f>SUM(C203+C229+C233)</f>
        <v>124257.59000000003</v>
      </c>
      <c r="D202" s="125">
        <f t="shared" si="3"/>
        <v>86.57745425296828</v>
      </c>
    </row>
    <row r="203" spans="1:4" ht="12">
      <c r="A203" s="121" t="s">
        <v>141</v>
      </c>
      <c r="B203" s="92">
        <f>SUM(B204+B212+B221)</f>
        <v>107740.88000000002</v>
      </c>
      <c r="C203" s="92">
        <f>SUM(C204+C212+C221)</f>
        <v>107740.88000000002</v>
      </c>
      <c r="D203" s="103">
        <f t="shared" si="3"/>
        <v>100</v>
      </c>
    </row>
    <row r="204" spans="1:4" ht="24.75">
      <c r="A204" s="38" t="s">
        <v>119</v>
      </c>
      <c r="B204" s="75">
        <f>SUM(B206+B208+B211)</f>
        <v>1077.41</v>
      </c>
      <c r="C204" s="75">
        <f>SUM(C206+C208+C211)</f>
        <v>1077.41</v>
      </c>
      <c r="D204" s="94">
        <f t="shared" si="3"/>
        <v>100</v>
      </c>
    </row>
    <row r="205" spans="1:4" ht="12">
      <c r="A205" s="79" t="s">
        <v>93</v>
      </c>
      <c r="B205" s="43">
        <v>827.97</v>
      </c>
      <c r="C205" s="43">
        <v>827.97</v>
      </c>
      <c r="D205" s="95">
        <f t="shared" si="3"/>
        <v>100</v>
      </c>
    </row>
    <row r="206" spans="1:4" ht="12">
      <c r="A206" s="111" t="s">
        <v>94</v>
      </c>
      <c r="B206" s="110">
        <f>SUM(B205)</f>
        <v>827.97</v>
      </c>
      <c r="C206" s="110">
        <f>SUM(C205)</f>
        <v>827.97</v>
      </c>
      <c r="D206" s="123">
        <f t="shared" si="3"/>
        <v>100</v>
      </c>
    </row>
    <row r="207" spans="1:4" ht="12">
      <c r="A207" s="79" t="s">
        <v>102</v>
      </c>
      <c r="B207" s="43">
        <v>136.63</v>
      </c>
      <c r="C207" s="43">
        <v>136.63</v>
      </c>
      <c r="D207" s="95">
        <f t="shared" si="3"/>
        <v>100</v>
      </c>
    </row>
    <row r="208" spans="1:4" ht="12">
      <c r="A208" s="111" t="s">
        <v>103</v>
      </c>
      <c r="B208" s="110">
        <f>SUM(B207)</f>
        <v>136.63</v>
      </c>
      <c r="C208" s="110">
        <f>SUM(C207)</f>
        <v>136.63</v>
      </c>
      <c r="D208" s="123">
        <f t="shared" si="3"/>
        <v>100</v>
      </c>
    </row>
    <row r="209" spans="1:4" ht="12">
      <c r="A209" s="79" t="s">
        <v>35</v>
      </c>
      <c r="B209" s="43">
        <v>0</v>
      </c>
      <c r="C209" s="43">
        <v>0</v>
      </c>
      <c r="D209" s="95" t="e">
        <f t="shared" si="3"/>
        <v>#DIV/0!</v>
      </c>
    </row>
    <row r="210" spans="1:4" ht="12">
      <c r="A210" s="105" t="s">
        <v>104</v>
      </c>
      <c r="B210" s="43">
        <v>112.81</v>
      </c>
      <c r="C210" s="43">
        <v>112.81</v>
      </c>
      <c r="D210" s="95">
        <f t="shared" si="3"/>
        <v>100</v>
      </c>
    </row>
    <row r="211" spans="1:4" ht="12">
      <c r="A211" s="111" t="s">
        <v>40</v>
      </c>
      <c r="B211" s="110">
        <f>SUM(B209:B210)</f>
        <v>112.81</v>
      </c>
      <c r="C211" s="110">
        <f>SUM(C209:C210)</f>
        <v>112.81</v>
      </c>
      <c r="D211" s="123">
        <f t="shared" si="3"/>
        <v>100</v>
      </c>
    </row>
    <row r="212" spans="1:4" ht="24.75">
      <c r="A212" s="38" t="s">
        <v>120</v>
      </c>
      <c r="B212" s="75">
        <f>SUM(B214+B216+B220)</f>
        <v>4309.639999999999</v>
      </c>
      <c r="C212" s="75">
        <f>SUM(C214+C216+C220)</f>
        <v>4309.639999999999</v>
      </c>
      <c r="D212" s="94">
        <f t="shared" si="3"/>
        <v>100</v>
      </c>
    </row>
    <row r="213" spans="1:4" ht="12">
      <c r="A213" s="79" t="s">
        <v>93</v>
      </c>
      <c r="B213" s="43">
        <v>3311.91</v>
      </c>
      <c r="C213" s="43">
        <v>3311.91</v>
      </c>
      <c r="D213" s="95">
        <f t="shared" si="3"/>
        <v>100</v>
      </c>
    </row>
    <row r="214" spans="1:4" ht="12">
      <c r="A214" s="111" t="s">
        <v>94</v>
      </c>
      <c r="B214" s="110">
        <f>SUM(B213)</f>
        <v>3311.91</v>
      </c>
      <c r="C214" s="110">
        <f>SUM(C213)</f>
        <v>3311.91</v>
      </c>
      <c r="D214" s="123">
        <f t="shared" si="3"/>
        <v>100</v>
      </c>
    </row>
    <row r="215" spans="1:4" ht="12">
      <c r="A215" s="79" t="s">
        <v>102</v>
      </c>
      <c r="B215" s="43">
        <v>546.46</v>
      </c>
      <c r="C215" s="43">
        <v>546.46</v>
      </c>
      <c r="D215" s="95">
        <f t="shared" si="3"/>
        <v>100</v>
      </c>
    </row>
    <row r="216" spans="1:4" ht="12">
      <c r="A216" s="111" t="s">
        <v>103</v>
      </c>
      <c r="B216" s="110">
        <f>SUM(B215)</f>
        <v>546.46</v>
      </c>
      <c r="C216" s="110">
        <f>SUM(C215)</f>
        <v>546.46</v>
      </c>
      <c r="D216" s="123">
        <f t="shared" si="3"/>
        <v>100</v>
      </c>
    </row>
    <row r="217" spans="1:4" ht="12">
      <c r="A217" s="79" t="s">
        <v>35</v>
      </c>
      <c r="B217" s="43">
        <v>0</v>
      </c>
      <c r="C217" s="43">
        <v>0</v>
      </c>
      <c r="D217" s="95" t="e">
        <f t="shared" si="3"/>
        <v>#DIV/0!</v>
      </c>
    </row>
    <row r="218" spans="1:4" ht="12">
      <c r="A218" s="105" t="s">
        <v>104</v>
      </c>
      <c r="B218" s="43">
        <v>451.27</v>
      </c>
      <c r="C218" s="43">
        <v>451.27</v>
      </c>
      <c r="D218" s="95">
        <f t="shared" si="3"/>
        <v>100</v>
      </c>
    </row>
    <row r="219" spans="1:6" ht="12">
      <c r="A219" s="105" t="s">
        <v>104</v>
      </c>
      <c r="B219" s="69">
        <v>0</v>
      </c>
      <c r="C219" s="69">
        <v>0</v>
      </c>
      <c r="D219" s="95" t="e">
        <f t="shared" si="3"/>
        <v>#DIV/0!</v>
      </c>
      <c r="E219" s="64"/>
      <c r="F219" s="64"/>
    </row>
    <row r="220" spans="1:4" ht="12">
      <c r="A220" s="111" t="s">
        <v>40</v>
      </c>
      <c r="B220" s="110">
        <f>SUM(B217:B219)</f>
        <v>451.27</v>
      </c>
      <c r="C220" s="110">
        <f>SUM(C217:C219)</f>
        <v>451.27</v>
      </c>
      <c r="D220" s="123">
        <f t="shared" si="3"/>
        <v>100</v>
      </c>
    </row>
    <row r="221" spans="1:4" ht="24.75">
      <c r="A221" s="38" t="s">
        <v>121</v>
      </c>
      <c r="B221" s="75">
        <f>SUM(B223+B225+B228)</f>
        <v>102353.83000000002</v>
      </c>
      <c r="C221" s="75">
        <f>SUM(C223+C225+C228)</f>
        <v>102353.83000000002</v>
      </c>
      <c r="D221" s="94">
        <f t="shared" si="3"/>
        <v>100</v>
      </c>
    </row>
    <row r="222" spans="1:4" ht="12">
      <c r="A222" s="79" t="s">
        <v>93</v>
      </c>
      <c r="B222" s="43">
        <v>78657.63</v>
      </c>
      <c r="C222" s="43">
        <v>78657.63</v>
      </c>
      <c r="D222" s="95">
        <f t="shared" si="3"/>
        <v>100</v>
      </c>
    </row>
    <row r="223" spans="1:4" ht="12">
      <c r="A223" s="96" t="s">
        <v>94</v>
      </c>
      <c r="B223" s="97">
        <f>SUM(B222)</f>
        <v>78657.63</v>
      </c>
      <c r="C223" s="97">
        <f>SUM(C222)</f>
        <v>78657.63</v>
      </c>
      <c r="D223" s="123">
        <f t="shared" si="3"/>
        <v>100</v>
      </c>
    </row>
    <row r="224" spans="1:4" ht="12">
      <c r="A224" s="36" t="s">
        <v>102</v>
      </c>
      <c r="B224" s="43">
        <v>12978.54</v>
      </c>
      <c r="C224" s="43">
        <v>12978.54</v>
      </c>
      <c r="D224" s="95">
        <f t="shared" si="3"/>
        <v>100</v>
      </c>
    </row>
    <row r="225" spans="1:4" ht="12">
      <c r="A225" s="96" t="s">
        <v>103</v>
      </c>
      <c r="B225" s="97">
        <f>SUM(B224)</f>
        <v>12978.54</v>
      </c>
      <c r="C225" s="97">
        <f>SUM(C224)</f>
        <v>12978.54</v>
      </c>
      <c r="D225" s="123">
        <f t="shared" si="3"/>
        <v>100</v>
      </c>
    </row>
    <row r="226" spans="1:4" ht="12">
      <c r="A226" s="36" t="s">
        <v>35</v>
      </c>
      <c r="B226" s="43">
        <v>0</v>
      </c>
      <c r="C226" s="43">
        <v>0</v>
      </c>
      <c r="D226" s="95" t="e">
        <f t="shared" si="3"/>
        <v>#DIV/0!</v>
      </c>
    </row>
    <row r="227" spans="1:4" ht="12">
      <c r="A227" s="37" t="s">
        <v>104</v>
      </c>
      <c r="B227" s="47">
        <v>10717.66</v>
      </c>
      <c r="C227" s="47">
        <v>10717.66</v>
      </c>
      <c r="D227" s="95">
        <f t="shared" si="3"/>
        <v>100</v>
      </c>
    </row>
    <row r="228" spans="1:4" ht="12">
      <c r="A228" s="96" t="s">
        <v>40</v>
      </c>
      <c r="B228" s="97">
        <f>SUM(B226:B227)</f>
        <v>10717.66</v>
      </c>
      <c r="C228" s="97">
        <f>SUM(C226:C227)</f>
        <v>10717.66</v>
      </c>
      <c r="D228" s="123">
        <f t="shared" si="3"/>
        <v>100</v>
      </c>
    </row>
    <row r="229" spans="1:4" ht="12">
      <c r="A229" s="121" t="s">
        <v>142</v>
      </c>
      <c r="B229" s="92">
        <f>SUM(B230)</f>
        <v>0</v>
      </c>
      <c r="C229" s="92">
        <f>SUM(C230)</f>
        <v>0</v>
      </c>
      <c r="D229" s="103" t="e">
        <f t="shared" si="3"/>
        <v>#DIV/0!</v>
      </c>
    </row>
    <row r="230" spans="1:4" ht="24.75">
      <c r="A230" s="38" t="s">
        <v>122</v>
      </c>
      <c r="B230" s="44">
        <f>SUM(B232)</f>
        <v>0</v>
      </c>
      <c r="C230" s="44">
        <f>SUM(C232)</f>
        <v>0</v>
      </c>
      <c r="D230" s="94" t="e">
        <f t="shared" si="3"/>
        <v>#DIV/0!</v>
      </c>
    </row>
    <row r="231" spans="1:4" ht="12">
      <c r="A231" s="36" t="s">
        <v>87</v>
      </c>
      <c r="B231" s="43">
        <v>0</v>
      </c>
      <c r="C231" s="43">
        <v>0</v>
      </c>
      <c r="D231" s="95" t="e">
        <f t="shared" si="3"/>
        <v>#DIV/0!</v>
      </c>
    </row>
    <row r="232" spans="1:4" ht="12">
      <c r="A232" s="96" t="s">
        <v>53</v>
      </c>
      <c r="B232" s="97">
        <f>SUM(B231)</f>
        <v>0</v>
      </c>
      <c r="C232" s="97">
        <f>SUM(C231)</f>
        <v>0</v>
      </c>
      <c r="D232" s="123" t="e">
        <f t="shared" si="3"/>
        <v>#DIV/0!</v>
      </c>
    </row>
    <row r="233" spans="1:4" ht="12">
      <c r="A233" s="121" t="s">
        <v>143</v>
      </c>
      <c r="B233" s="92">
        <f>SUM(B234)</f>
        <v>35781</v>
      </c>
      <c r="C233" s="92">
        <f>SUM(C234)</f>
        <v>16516.71</v>
      </c>
      <c r="D233" s="103">
        <f t="shared" si="3"/>
        <v>46.16056007378217</v>
      </c>
    </row>
    <row r="234" spans="1:4" ht="24.75">
      <c r="A234" s="38" t="s">
        <v>124</v>
      </c>
      <c r="B234" s="44">
        <f>SUM(B236)</f>
        <v>35781</v>
      </c>
      <c r="C234" s="44">
        <f>SUM(C236)</f>
        <v>16516.71</v>
      </c>
      <c r="D234" s="94">
        <f t="shared" si="3"/>
        <v>46.16056007378217</v>
      </c>
    </row>
    <row r="235" spans="1:4" ht="12">
      <c r="A235" s="36" t="s">
        <v>87</v>
      </c>
      <c r="B235" s="43">
        <v>35781</v>
      </c>
      <c r="C235" s="43">
        <v>16516.71</v>
      </c>
      <c r="D235" s="95">
        <f t="shared" si="3"/>
        <v>46.16056007378217</v>
      </c>
    </row>
    <row r="236" spans="1:4" ht="12">
      <c r="A236" s="96" t="s">
        <v>53</v>
      </c>
      <c r="B236" s="97">
        <f>SUM(B235)</f>
        <v>35781</v>
      </c>
      <c r="C236" s="97">
        <f>SUM(C235)</f>
        <v>16516.71</v>
      </c>
      <c r="D236" s="123">
        <f t="shared" si="3"/>
        <v>46.16056007378217</v>
      </c>
    </row>
    <row r="237" spans="1:4" ht="12">
      <c r="A237" s="122" t="s">
        <v>140</v>
      </c>
      <c r="B237" s="86"/>
      <c r="C237" s="86"/>
      <c r="D237" s="125" t="e">
        <f t="shared" si="3"/>
        <v>#DIV/0!</v>
      </c>
    </row>
    <row r="238" spans="1:4" ht="12">
      <c r="A238" s="121" t="s">
        <v>144</v>
      </c>
      <c r="B238" s="92">
        <f>SUM(B239+B247+B255)</f>
        <v>66500</v>
      </c>
      <c r="C238" s="92">
        <f>SUM(C239+C247+C255)</f>
        <v>40525.14000000001</v>
      </c>
      <c r="D238" s="126">
        <f t="shared" si="3"/>
        <v>60.94006015037595</v>
      </c>
    </row>
    <row r="239" spans="1:4" ht="24.75">
      <c r="A239" s="38" t="s">
        <v>125</v>
      </c>
      <c r="B239" s="44">
        <f>SUM(B241+B243+B246)</f>
        <v>3325</v>
      </c>
      <c r="C239" s="44">
        <f>SUM(C241+C243+C246)</f>
        <v>2026.26</v>
      </c>
      <c r="D239" s="94">
        <f t="shared" si="3"/>
        <v>60.94015037593985</v>
      </c>
    </row>
    <row r="240" spans="1:4" ht="12">
      <c r="A240" s="36" t="s">
        <v>93</v>
      </c>
      <c r="B240" s="43">
        <v>2510</v>
      </c>
      <c r="C240" s="43">
        <v>1701.01</v>
      </c>
      <c r="D240" s="95">
        <f t="shared" si="3"/>
        <v>67.76932270916335</v>
      </c>
    </row>
    <row r="241" spans="1:4" ht="12">
      <c r="A241" s="96" t="s">
        <v>94</v>
      </c>
      <c r="B241" s="97">
        <f>SUM(B240)</f>
        <v>2510</v>
      </c>
      <c r="C241" s="97">
        <f>SUM(C240)</f>
        <v>1701.01</v>
      </c>
      <c r="D241" s="123">
        <f t="shared" si="3"/>
        <v>67.76932270916335</v>
      </c>
    </row>
    <row r="242" spans="1:4" ht="12">
      <c r="A242" s="36" t="s">
        <v>102</v>
      </c>
      <c r="B242" s="43">
        <v>415</v>
      </c>
      <c r="C242" s="43">
        <v>280.66</v>
      </c>
      <c r="D242" s="95">
        <f t="shared" si="3"/>
        <v>67.62891566265061</v>
      </c>
    </row>
    <row r="243" spans="1:4" ht="12">
      <c r="A243" s="96" t="s">
        <v>103</v>
      </c>
      <c r="B243" s="97">
        <f>SUM(B242)</f>
        <v>415</v>
      </c>
      <c r="C243" s="97">
        <f>SUM(C242)</f>
        <v>280.66</v>
      </c>
      <c r="D243" s="123">
        <f t="shared" si="3"/>
        <v>67.62891566265061</v>
      </c>
    </row>
    <row r="244" spans="1:4" ht="12">
      <c r="A244" s="36" t="s">
        <v>35</v>
      </c>
      <c r="B244" s="43">
        <v>80</v>
      </c>
      <c r="C244" s="43">
        <v>0</v>
      </c>
      <c r="D244" s="95">
        <f t="shared" si="3"/>
        <v>0</v>
      </c>
    </row>
    <row r="245" spans="1:4" ht="12">
      <c r="A245" s="37" t="s">
        <v>104</v>
      </c>
      <c r="B245" s="47">
        <v>320</v>
      </c>
      <c r="C245" s="47">
        <v>44.59</v>
      </c>
      <c r="D245" s="95">
        <f t="shared" si="3"/>
        <v>13.934375000000001</v>
      </c>
    </row>
    <row r="246" spans="1:4" ht="12">
      <c r="A246" s="96" t="s">
        <v>40</v>
      </c>
      <c r="B246" s="97">
        <f>SUM(B244:B245)</f>
        <v>400</v>
      </c>
      <c r="C246" s="97">
        <f>SUM(C244:C245)</f>
        <v>44.59</v>
      </c>
      <c r="D246" s="123">
        <f t="shared" si="3"/>
        <v>11.1475</v>
      </c>
    </row>
    <row r="247" spans="1:4" ht="24.75">
      <c r="A247" s="38" t="s">
        <v>127</v>
      </c>
      <c r="B247" s="44">
        <f>SUM(B249+B251+B254)</f>
        <v>0</v>
      </c>
      <c r="C247" s="44">
        <f>SUM(C249+C251+C254)</f>
        <v>0</v>
      </c>
      <c r="D247" s="94" t="e">
        <f t="shared" si="3"/>
        <v>#DIV/0!</v>
      </c>
    </row>
    <row r="248" spans="1:4" ht="12">
      <c r="A248" s="36" t="s">
        <v>93</v>
      </c>
      <c r="B248" s="43">
        <v>0</v>
      </c>
      <c r="C248" s="43">
        <v>0</v>
      </c>
      <c r="D248" s="95" t="e">
        <f t="shared" si="3"/>
        <v>#DIV/0!</v>
      </c>
    </row>
    <row r="249" spans="1:4" ht="12">
      <c r="A249" s="96" t="s">
        <v>94</v>
      </c>
      <c r="B249" s="97">
        <f>SUM(B248)</f>
        <v>0</v>
      </c>
      <c r="C249" s="97">
        <f>SUM(C248)</f>
        <v>0</v>
      </c>
      <c r="D249" s="123" t="e">
        <f t="shared" si="3"/>
        <v>#DIV/0!</v>
      </c>
    </row>
    <row r="250" spans="1:4" ht="12">
      <c r="A250" s="36" t="s">
        <v>102</v>
      </c>
      <c r="B250" s="43">
        <v>0</v>
      </c>
      <c r="C250" s="43">
        <v>0</v>
      </c>
      <c r="D250" s="95" t="e">
        <f t="shared" si="3"/>
        <v>#DIV/0!</v>
      </c>
    </row>
    <row r="251" spans="1:4" ht="12">
      <c r="A251" s="96" t="s">
        <v>103</v>
      </c>
      <c r="B251" s="97">
        <f>SUM(B250)</f>
        <v>0</v>
      </c>
      <c r="C251" s="97">
        <f>SUM(C250)</f>
        <v>0</v>
      </c>
      <c r="D251" s="123" t="e">
        <f t="shared" si="3"/>
        <v>#DIV/0!</v>
      </c>
    </row>
    <row r="252" spans="1:4" ht="12">
      <c r="A252" s="36" t="s">
        <v>35</v>
      </c>
      <c r="B252" s="43">
        <v>0</v>
      </c>
      <c r="C252" s="43">
        <v>0</v>
      </c>
      <c r="D252" s="95" t="e">
        <f t="shared" si="3"/>
        <v>#DIV/0!</v>
      </c>
    </row>
    <row r="253" spans="1:4" ht="12">
      <c r="A253" s="37" t="s">
        <v>104</v>
      </c>
      <c r="B253" s="47">
        <v>0</v>
      </c>
      <c r="C253" s="47">
        <v>0</v>
      </c>
      <c r="D253" s="95" t="e">
        <f t="shared" si="3"/>
        <v>#DIV/0!</v>
      </c>
    </row>
    <row r="254" spans="1:4" ht="12">
      <c r="A254" s="96" t="s">
        <v>40</v>
      </c>
      <c r="B254" s="97">
        <f>SUM(B252:B253)</f>
        <v>0</v>
      </c>
      <c r="C254" s="97">
        <f>SUM(C252:C253)</f>
        <v>0</v>
      </c>
      <c r="D254" s="123" t="e">
        <f t="shared" si="3"/>
        <v>#DIV/0!</v>
      </c>
    </row>
    <row r="255" spans="1:4" ht="24.75">
      <c r="A255" s="38" t="s">
        <v>128</v>
      </c>
      <c r="B255" s="44">
        <f>SUM(B257+B259+B262)</f>
        <v>63175</v>
      </c>
      <c r="C255" s="44">
        <f>SUM(C257+C259+C262)</f>
        <v>38498.880000000005</v>
      </c>
      <c r="D255" s="94">
        <f t="shared" si="3"/>
        <v>60.94005540166205</v>
      </c>
    </row>
    <row r="256" spans="1:4" ht="12">
      <c r="A256" s="36" t="s">
        <v>93</v>
      </c>
      <c r="B256" s="43">
        <v>47690</v>
      </c>
      <c r="C256" s="43">
        <v>32318.99</v>
      </c>
      <c r="D256" s="95">
        <f t="shared" si="3"/>
        <v>67.76890333403229</v>
      </c>
    </row>
    <row r="257" spans="1:4" ht="12">
      <c r="A257" s="96" t="s">
        <v>94</v>
      </c>
      <c r="B257" s="97">
        <f>SUM(B256)</f>
        <v>47690</v>
      </c>
      <c r="C257" s="97">
        <f>SUM(C256)</f>
        <v>32318.99</v>
      </c>
      <c r="D257" s="123">
        <f t="shared" si="3"/>
        <v>67.76890333403229</v>
      </c>
    </row>
    <row r="258" spans="1:4" ht="12">
      <c r="A258" s="36" t="s">
        <v>102</v>
      </c>
      <c r="B258" s="43">
        <v>7885</v>
      </c>
      <c r="C258" s="43">
        <v>5332.64</v>
      </c>
      <c r="D258" s="95">
        <f t="shared" si="3"/>
        <v>67.63018389346863</v>
      </c>
    </row>
    <row r="259" spans="1:4" ht="12">
      <c r="A259" s="96" t="s">
        <v>103</v>
      </c>
      <c r="B259" s="97">
        <f>SUM(B258)</f>
        <v>7885</v>
      </c>
      <c r="C259" s="97">
        <f>SUM(C258)</f>
        <v>5332.64</v>
      </c>
      <c r="D259" s="123">
        <f t="shared" si="3"/>
        <v>67.63018389346863</v>
      </c>
    </row>
    <row r="260" spans="1:4" ht="12">
      <c r="A260" s="36" t="s">
        <v>35</v>
      </c>
      <c r="B260" s="43">
        <v>1520</v>
      </c>
      <c r="C260" s="43">
        <v>0</v>
      </c>
      <c r="D260" s="95">
        <f t="shared" si="3"/>
        <v>0</v>
      </c>
    </row>
    <row r="261" spans="1:4" ht="12">
      <c r="A261" s="37" t="s">
        <v>104</v>
      </c>
      <c r="B261" s="47">
        <v>6080</v>
      </c>
      <c r="C261" s="47">
        <v>847.25</v>
      </c>
      <c r="D261" s="95">
        <f t="shared" si="3"/>
        <v>13.935032894736842</v>
      </c>
    </row>
    <row r="262" spans="1:4" ht="12">
      <c r="A262" s="96" t="s">
        <v>40</v>
      </c>
      <c r="B262" s="97">
        <f>SUM(B260:B261)</f>
        <v>7600</v>
      </c>
      <c r="C262" s="97">
        <f>SUM(C260:C261)</f>
        <v>847.25</v>
      </c>
      <c r="D262" s="123">
        <f aca="true" t="shared" si="4" ref="D262:D271">SUM(C262/B262*100)</f>
        <v>11.148026315789474</v>
      </c>
    </row>
    <row r="263" spans="1:4" ht="12">
      <c r="A263" s="121" t="s">
        <v>145</v>
      </c>
      <c r="B263" s="92">
        <f>SUM(B264)</f>
        <v>32000</v>
      </c>
      <c r="C263" s="92">
        <f>SUM(C264)</f>
        <v>20156.95</v>
      </c>
      <c r="D263" s="103">
        <f t="shared" si="4"/>
        <v>62.990468750000005</v>
      </c>
    </row>
    <row r="264" spans="1:4" ht="24.75">
      <c r="A264" s="38" t="s">
        <v>195</v>
      </c>
      <c r="B264" s="44">
        <f>SUM(B266)</f>
        <v>32000</v>
      </c>
      <c r="C264" s="44">
        <f>SUM(C266)</f>
        <v>20156.95</v>
      </c>
      <c r="D264" s="94">
        <f t="shared" si="4"/>
        <v>62.990468750000005</v>
      </c>
    </row>
    <row r="265" spans="1:4" ht="12">
      <c r="A265" s="36" t="s">
        <v>87</v>
      </c>
      <c r="B265" s="43">
        <v>32000</v>
      </c>
      <c r="C265" s="43">
        <v>20156.95</v>
      </c>
      <c r="D265" s="95">
        <f t="shared" si="4"/>
        <v>62.990468750000005</v>
      </c>
    </row>
    <row r="266" spans="1:4" ht="12">
      <c r="A266" s="96" t="s">
        <v>53</v>
      </c>
      <c r="B266" s="97">
        <f>SUM(B265)</f>
        <v>32000</v>
      </c>
      <c r="C266" s="97">
        <f>SUM(C265)</f>
        <v>20156.95</v>
      </c>
      <c r="D266" s="123">
        <f t="shared" si="4"/>
        <v>62.990468750000005</v>
      </c>
    </row>
    <row r="267" spans="1:4" ht="12">
      <c r="A267" s="121" t="s">
        <v>167</v>
      </c>
      <c r="B267" s="92">
        <f>SUM(B268)</f>
        <v>35817.56</v>
      </c>
      <c r="C267" s="92">
        <f>SUM(C268)</f>
        <v>35817.56</v>
      </c>
      <c r="D267" s="103">
        <f t="shared" si="4"/>
        <v>100</v>
      </c>
    </row>
    <row r="268" spans="1:4" ht="24.75">
      <c r="A268" s="38" t="s">
        <v>168</v>
      </c>
      <c r="B268" s="44">
        <f>SUM(B270)</f>
        <v>35817.56</v>
      </c>
      <c r="C268" s="44">
        <f>SUM(C270)</f>
        <v>35817.56</v>
      </c>
      <c r="D268" s="94">
        <f t="shared" si="4"/>
        <v>100</v>
      </c>
    </row>
    <row r="269" spans="1:4" ht="12">
      <c r="A269" s="36" t="s">
        <v>87</v>
      </c>
      <c r="B269" s="43">
        <v>35817.56</v>
      </c>
      <c r="C269" s="43">
        <v>35817.56</v>
      </c>
      <c r="D269" s="95">
        <f t="shared" si="4"/>
        <v>100</v>
      </c>
    </row>
    <row r="270" spans="1:4" ht="12">
      <c r="A270" s="96" t="s">
        <v>53</v>
      </c>
      <c r="B270" s="97">
        <f>SUM(B269)</f>
        <v>35817.56</v>
      </c>
      <c r="C270" s="97">
        <f>SUM(C269)</f>
        <v>35817.56</v>
      </c>
      <c r="D270" s="123">
        <f t="shared" si="4"/>
        <v>100</v>
      </c>
    </row>
    <row r="271" spans="1:4" ht="12">
      <c r="A271" s="48" t="s">
        <v>129</v>
      </c>
      <c r="B271" s="49">
        <f>SUM(B8+B57+B61+B73+B84+B94+B115+B118+B140+B144+B153+B177+B181+B199+B204+B212+B221+B230+B234+B239+B247+B255+B264+B268)</f>
        <v>9059103.370000003</v>
      </c>
      <c r="C271" s="49">
        <f>SUM(C8+C57+C61+C73+C84+C94+C115+C118+C140+C144+C153+C177+C181+C199+C204+C212+C221+C230+C234+C239+C247+C255+C264+C268)</f>
        <v>8982405.490000004</v>
      </c>
      <c r="D271" s="127">
        <f t="shared" si="4"/>
        <v>99.1533612448447</v>
      </c>
    </row>
    <row r="272" ht="12">
      <c r="D272" s="42"/>
    </row>
    <row r="273" spans="1:4" ht="12">
      <c r="A273" t="s">
        <v>216</v>
      </c>
      <c r="C273" t="s">
        <v>199</v>
      </c>
      <c r="D273" s="42"/>
    </row>
    <row r="274" spans="3:4" ht="12">
      <c r="C274" t="s">
        <v>159</v>
      </c>
      <c r="D274" s="42"/>
    </row>
    <row r="275" ht="12">
      <c r="D275" s="42"/>
    </row>
    <row r="276" ht="12">
      <c r="D276" s="42"/>
    </row>
    <row r="277" ht="12">
      <c r="D277" s="42"/>
    </row>
    <row r="278" ht="12">
      <c r="D278" s="42"/>
    </row>
    <row r="279" ht="12">
      <c r="D279" s="42"/>
    </row>
    <row r="280" ht="12">
      <c r="D280" s="42"/>
    </row>
    <row r="281" ht="12">
      <c r="D281" s="42"/>
    </row>
    <row r="282" ht="12">
      <c r="D282" s="42"/>
    </row>
    <row r="283" ht="12">
      <c r="D283" s="42"/>
    </row>
    <row r="284" ht="12">
      <c r="D284" s="42"/>
    </row>
    <row r="285" ht="12">
      <c r="D285" s="42"/>
    </row>
    <row r="286" ht="12">
      <c r="D286" s="42"/>
    </row>
    <row r="287" ht="12">
      <c r="D287" s="42"/>
    </row>
    <row r="288" ht="12">
      <c r="D288" s="42"/>
    </row>
    <row r="289" ht="12">
      <c r="D289" s="42"/>
    </row>
    <row r="290" ht="12">
      <c r="D290" s="42"/>
    </row>
    <row r="291" ht="12">
      <c r="D291" s="42"/>
    </row>
    <row r="292" ht="12">
      <c r="D292" s="42"/>
    </row>
    <row r="293" ht="12">
      <c r="D293" s="42"/>
    </row>
    <row r="294" ht="12">
      <c r="D294" s="42"/>
    </row>
    <row r="295" ht="12">
      <c r="D295" s="42"/>
    </row>
    <row r="296" ht="12">
      <c r="D296" s="42"/>
    </row>
    <row r="297" ht="12">
      <c r="D297" s="42"/>
    </row>
    <row r="298" ht="12">
      <c r="D298" s="42"/>
    </row>
    <row r="299" ht="12">
      <c r="D299" s="42"/>
    </row>
    <row r="300" ht="12">
      <c r="D300" s="42"/>
    </row>
    <row r="301" ht="12">
      <c r="D301" s="42"/>
    </row>
    <row r="302" ht="12">
      <c r="D302" s="42"/>
    </row>
    <row r="303" ht="12">
      <c r="D303" s="42"/>
    </row>
    <row r="304" ht="12">
      <c r="D304" s="42"/>
    </row>
    <row r="305" ht="12">
      <c r="D305" s="42"/>
    </row>
    <row r="306" ht="12">
      <c r="D306" s="42"/>
    </row>
    <row r="307" ht="12">
      <c r="D307" s="42"/>
    </row>
    <row r="308" ht="12">
      <c r="D308" s="42"/>
    </row>
    <row r="309" ht="12">
      <c r="D309" s="42"/>
    </row>
    <row r="310" ht="12">
      <c r="D310" s="42"/>
    </row>
    <row r="311" ht="12">
      <c r="D311" s="42"/>
    </row>
    <row r="312" ht="12">
      <c r="D312" s="42"/>
    </row>
    <row r="313" ht="12">
      <c r="D313" s="42"/>
    </row>
    <row r="314" ht="12">
      <c r="D314" s="42"/>
    </row>
    <row r="315" ht="12">
      <c r="D315" s="42"/>
    </row>
    <row r="316" ht="12">
      <c r="D316" s="42"/>
    </row>
    <row r="317" ht="12">
      <c r="D317" s="42"/>
    </row>
    <row r="318" ht="12">
      <c r="D318" s="42"/>
    </row>
    <row r="319" ht="12">
      <c r="D319" s="42"/>
    </row>
    <row r="320" ht="12">
      <c r="D320" s="42"/>
    </row>
    <row r="321" ht="12">
      <c r="D321" s="42"/>
    </row>
    <row r="322" ht="12">
      <c r="D322" s="42"/>
    </row>
    <row r="323" ht="12">
      <c r="D323" s="42"/>
    </row>
    <row r="324" ht="12">
      <c r="D324" s="42"/>
    </row>
    <row r="325" ht="12">
      <c r="D325" s="42"/>
    </row>
    <row r="326" ht="12">
      <c r="D326" s="42"/>
    </row>
    <row r="327" ht="12">
      <c r="D327" s="42"/>
    </row>
    <row r="328" ht="12">
      <c r="D328" s="42"/>
    </row>
    <row r="329" ht="12">
      <c r="D329" s="42"/>
    </row>
    <row r="330" ht="12">
      <c r="D330" s="42"/>
    </row>
    <row r="331" ht="12">
      <c r="D331" s="42"/>
    </row>
    <row r="332" ht="12">
      <c r="D332" s="42"/>
    </row>
    <row r="333" ht="12">
      <c r="D333" s="42"/>
    </row>
    <row r="334" ht="12">
      <c r="D334" s="42"/>
    </row>
    <row r="335" ht="12">
      <c r="D335" s="42"/>
    </row>
    <row r="336" ht="12">
      <c r="D336" s="42"/>
    </row>
    <row r="337" ht="12">
      <c r="D337" s="42"/>
    </row>
    <row r="338" ht="12">
      <c r="D338" s="42"/>
    </row>
    <row r="339" ht="12">
      <c r="D339" s="42"/>
    </row>
    <row r="340" ht="12">
      <c r="D340" s="42"/>
    </row>
    <row r="341" ht="12">
      <c r="D341" s="42"/>
    </row>
    <row r="342" ht="12">
      <c r="D342" s="42"/>
    </row>
    <row r="343" ht="12">
      <c r="D343" s="42"/>
    </row>
    <row r="344" ht="12">
      <c r="D344" s="42"/>
    </row>
    <row r="345" ht="12">
      <c r="D345" s="42"/>
    </row>
    <row r="346" ht="12">
      <c r="D346" s="42"/>
    </row>
    <row r="347" ht="12">
      <c r="D347" s="42"/>
    </row>
    <row r="348" ht="12">
      <c r="D348" s="42"/>
    </row>
    <row r="349" ht="12">
      <c r="D349" s="42"/>
    </row>
    <row r="350" ht="12">
      <c r="D350" s="42"/>
    </row>
    <row r="351" ht="12">
      <c r="D351" s="42"/>
    </row>
    <row r="352" ht="12">
      <c r="D352" s="42"/>
    </row>
    <row r="353" ht="12">
      <c r="D353" s="42"/>
    </row>
    <row r="354" ht="12">
      <c r="D354" s="42"/>
    </row>
    <row r="355" ht="12">
      <c r="D355" s="42"/>
    </row>
    <row r="356" ht="12">
      <c r="D356" s="42"/>
    </row>
    <row r="357" ht="12">
      <c r="D357" s="42"/>
    </row>
    <row r="358" ht="12">
      <c r="D358" s="42"/>
    </row>
    <row r="359" ht="12">
      <c r="D359" s="42"/>
    </row>
    <row r="360" ht="12">
      <c r="D360" s="42"/>
    </row>
    <row r="361" ht="12">
      <c r="D361" s="42"/>
    </row>
    <row r="362" ht="12">
      <c r="D362" s="42"/>
    </row>
    <row r="363" ht="12">
      <c r="D363" s="42"/>
    </row>
    <row r="364" ht="12">
      <c r="D364" s="42"/>
    </row>
    <row r="365" ht="12">
      <c r="D365" s="42"/>
    </row>
    <row r="366" ht="12">
      <c r="D366" s="42"/>
    </row>
    <row r="367" ht="12">
      <c r="D367" s="42"/>
    </row>
    <row r="368" ht="12">
      <c r="D368" s="42"/>
    </row>
    <row r="369" ht="12">
      <c r="D369" s="42"/>
    </row>
    <row r="370" ht="12">
      <c r="D370" s="42"/>
    </row>
    <row r="371" ht="12">
      <c r="D371" s="42"/>
    </row>
    <row r="372" ht="12">
      <c r="D372" s="42"/>
    </row>
    <row r="373" ht="12">
      <c r="D373" s="42"/>
    </row>
    <row r="374" ht="12">
      <c r="D374" s="42"/>
    </row>
    <row r="375" ht="12">
      <c r="D375" s="42"/>
    </row>
    <row r="376" ht="12">
      <c r="D376" s="42"/>
    </row>
    <row r="377" ht="12">
      <c r="D377" s="42"/>
    </row>
    <row r="378" ht="12">
      <c r="D378" s="42"/>
    </row>
    <row r="379" ht="12">
      <c r="D379" s="42"/>
    </row>
    <row r="380" ht="12">
      <c r="D380" s="42"/>
    </row>
    <row r="381" ht="12">
      <c r="D381" s="42"/>
    </row>
    <row r="382" ht="12">
      <c r="D382" s="42"/>
    </row>
    <row r="383" ht="12">
      <c r="D383" s="42"/>
    </row>
    <row r="384" ht="12">
      <c r="D384" s="42"/>
    </row>
    <row r="385" ht="12">
      <c r="D385" s="42"/>
    </row>
    <row r="386" ht="12">
      <c r="D386" s="42"/>
    </row>
    <row r="387" ht="12">
      <c r="D387" s="42"/>
    </row>
    <row r="388" ht="12">
      <c r="D388" s="42"/>
    </row>
    <row r="389" ht="12">
      <c r="D389" s="42"/>
    </row>
    <row r="390" ht="12">
      <c r="D390" s="42"/>
    </row>
    <row r="391" ht="12">
      <c r="D391" s="42"/>
    </row>
    <row r="392" ht="12">
      <c r="D392" s="42"/>
    </row>
    <row r="393" ht="12">
      <c r="D393" s="42"/>
    </row>
    <row r="394" ht="12">
      <c r="D394" s="42"/>
    </row>
    <row r="395" ht="12">
      <c r="D395" s="42"/>
    </row>
    <row r="396" ht="12">
      <c r="D396" s="42"/>
    </row>
    <row r="397" ht="12">
      <c r="D397" s="42"/>
    </row>
    <row r="398" ht="12">
      <c r="D398" s="42"/>
    </row>
    <row r="399" ht="12">
      <c r="D399" s="42"/>
    </row>
    <row r="400" ht="12">
      <c r="D400" s="42"/>
    </row>
    <row r="401" ht="12">
      <c r="D401" s="42"/>
    </row>
    <row r="402" ht="12">
      <c r="D402" s="42"/>
    </row>
    <row r="403" ht="12">
      <c r="D403" s="42"/>
    </row>
    <row r="404" ht="12">
      <c r="D404" s="42"/>
    </row>
    <row r="405" ht="12">
      <c r="D405" s="42"/>
    </row>
    <row r="406" ht="12">
      <c r="D406" s="42"/>
    </row>
    <row r="407" ht="12">
      <c r="D407" s="42"/>
    </row>
    <row r="408" ht="12">
      <c r="D408" s="42"/>
    </row>
    <row r="409" ht="12">
      <c r="D409" s="42"/>
    </row>
    <row r="410" ht="12">
      <c r="D410" s="42"/>
    </row>
    <row r="411" ht="12">
      <c r="D411" s="42"/>
    </row>
    <row r="412" ht="12">
      <c r="D412" s="42"/>
    </row>
    <row r="413" ht="12">
      <c r="D413" s="42"/>
    </row>
    <row r="414" ht="12">
      <c r="D414" s="42"/>
    </row>
    <row r="415" ht="12">
      <c r="D415" s="42"/>
    </row>
    <row r="416" ht="12">
      <c r="D416" s="42"/>
    </row>
    <row r="417" ht="12">
      <c r="D417" s="42"/>
    </row>
    <row r="418" ht="12">
      <c r="D418" s="42"/>
    </row>
    <row r="419" ht="12">
      <c r="D419" s="42"/>
    </row>
    <row r="420" ht="12">
      <c r="D420" s="42"/>
    </row>
    <row r="421" ht="12">
      <c r="D421" s="42"/>
    </row>
    <row r="422" ht="12">
      <c r="D422" s="42"/>
    </row>
    <row r="423" ht="12">
      <c r="D423" s="42"/>
    </row>
    <row r="424" ht="12">
      <c r="D424" s="42"/>
    </row>
    <row r="425" ht="12">
      <c r="D425" s="42"/>
    </row>
    <row r="426" ht="12">
      <c r="D426" s="42"/>
    </row>
    <row r="427" ht="12">
      <c r="D427" s="42"/>
    </row>
    <row r="428" ht="12">
      <c r="D428" s="42"/>
    </row>
    <row r="429" ht="12">
      <c r="D429" s="42"/>
    </row>
    <row r="430" ht="12">
      <c r="D430" s="42"/>
    </row>
    <row r="431" ht="12">
      <c r="D431" s="42"/>
    </row>
    <row r="432" ht="12">
      <c r="D432" s="42"/>
    </row>
    <row r="433" ht="12">
      <c r="D433" s="42"/>
    </row>
    <row r="434" ht="12">
      <c r="D434" s="42"/>
    </row>
    <row r="435" ht="12">
      <c r="D435" s="42"/>
    </row>
    <row r="436" ht="12">
      <c r="D436" s="42"/>
    </row>
    <row r="437" ht="12">
      <c r="D437" s="42"/>
    </row>
    <row r="438" ht="12">
      <c r="D438" s="42"/>
    </row>
    <row r="439" ht="12">
      <c r="D439" s="42"/>
    </row>
    <row r="440" ht="12">
      <c r="D440" s="42"/>
    </row>
    <row r="441" ht="12">
      <c r="D441" s="42"/>
    </row>
    <row r="442" ht="12">
      <c r="D442" s="42"/>
    </row>
    <row r="443" ht="12">
      <c r="D443" s="42"/>
    </row>
    <row r="444" ht="12">
      <c r="D444" s="42"/>
    </row>
    <row r="445" ht="12">
      <c r="D445" s="42"/>
    </row>
    <row r="446" ht="12">
      <c r="D446" s="42"/>
    </row>
    <row r="447" ht="12">
      <c r="D447" s="42"/>
    </row>
    <row r="448" ht="12">
      <c r="D448" s="42"/>
    </row>
    <row r="449" ht="12">
      <c r="D449" s="42"/>
    </row>
    <row r="450" ht="12">
      <c r="D450" s="42"/>
    </row>
    <row r="451" ht="12">
      <c r="D451" s="42"/>
    </row>
    <row r="452" ht="12">
      <c r="D452" s="42"/>
    </row>
    <row r="453" ht="12">
      <c r="D453" s="42"/>
    </row>
    <row r="454" ht="12">
      <c r="D454" s="42"/>
    </row>
    <row r="455" ht="12">
      <c r="D455" s="42"/>
    </row>
    <row r="456" ht="12">
      <c r="D456" s="42"/>
    </row>
    <row r="457" ht="12">
      <c r="D457" s="42"/>
    </row>
    <row r="458" ht="12">
      <c r="D458" s="42"/>
    </row>
    <row r="459" ht="12">
      <c r="D459" s="42"/>
    </row>
    <row r="460" ht="12">
      <c r="D460" s="42"/>
    </row>
    <row r="461" ht="12">
      <c r="D461" s="42"/>
    </row>
    <row r="462" ht="12">
      <c r="D462" s="42"/>
    </row>
    <row r="463" ht="12">
      <c r="D463" s="42"/>
    </row>
    <row r="464" ht="12">
      <c r="D464" s="42"/>
    </row>
    <row r="465" ht="12">
      <c r="D465" s="42"/>
    </row>
    <row r="466" ht="12">
      <c r="D466" s="42"/>
    </row>
    <row r="467" ht="12">
      <c r="D467" s="42"/>
    </row>
    <row r="468" ht="12">
      <c r="D468" s="42"/>
    </row>
    <row r="469" ht="12">
      <c r="D469" s="42"/>
    </row>
    <row r="470" ht="12">
      <c r="D470" s="42"/>
    </row>
    <row r="471" ht="12">
      <c r="D471" s="42"/>
    </row>
    <row r="472" ht="12">
      <c r="D472" s="42"/>
    </row>
    <row r="473" ht="12">
      <c r="D473" s="42"/>
    </row>
    <row r="474" ht="12">
      <c r="D474" s="42"/>
    </row>
    <row r="475" ht="12">
      <c r="D475" s="42"/>
    </row>
    <row r="476" ht="12">
      <c r="D476" s="42"/>
    </row>
    <row r="477" ht="12">
      <c r="D477" s="42"/>
    </row>
    <row r="478" ht="12">
      <c r="D478" s="42"/>
    </row>
    <row r="479" ht="12">
      <c r="D479" s="42"/>
    </row>
    <row r="480" ht="12">
      <c r="D480" s="42"/>
    </row>
    <row r="481" ht="12">
      <c r="D481" s="42"/>
    </row>
    <row r="482" ht="12">
      <c r="D482" s="42"/>
    </row>
    <row r="483" ht="12">
      <c r="D483" s="42"/>
    </row>
    <row r="484" ht="12">
      <c r="D484" s="42"/>
    </row>
    <row r="485" ht="12">
      <c r="D485" s="42"/>
    </row>
    <row r="486" ht="12">
      <c r="D486" s="42"/>
    </row>
    <row r="487" ht="12">
      <c r="D487" s="42"/>
    </row>
    <row r="488" ht="12">
      <c r="D488" s="42"/>
    </row>
    <row r="489" ht="12">
      <c r="D489" s="42"/>
    </row>
    <row r="490" ht="12">
      <c r="D490" s="42"/>
    </row>
    <row r="491" ht="12">
      <c r="D491" s="42"/>
    </row>
    <row r="492" ht="12">
      <c r="D492" s="42"/>
    </row>
    <row r="493" ht="12">
      <c r="D493" s="42"/>
    </row>
    <row r="494" ht="12">
      <c r="D494" s="42"/>
    </row>
    <row r="495" ht="12">
      <c r="D495" s="42"/>
    </row>
    <row r="496" ht="12">
      <c r="D496" s="42"/>
    </row>
    <row r="497" ht="12">
      <c r="D497" s="42"/>
    </row>
    <row r="498" ht="12">
      <c r="D498" s="42"/>
    </row>
    <row r="499" ht="12">
      <c r="D499" s="42"/>
    </row>
    <row r="500" ht="12">
      <c r="D500" s="42"/>
    </row>
    <row r="501" ht="12">
      <c r="D501" s="42"/>
    </row>
    <row r="502" ht="12">
      <c r="D502" s="42"/>
    </row>
    <row r="503" ht="12">
      <c r="D503" s="42"/>
    </row>
    <row r="504" ht="12">
      <c r="D504" s="42"/>
    </row>
    <row r="505" ht="12">
      <c r="D505" s="42"/>
    </row>
    <row r="506" ht="12">
      <c r="D506" s="42"/>
    </row>
    <row r="507" ht="12">
      <c r="D507" s="42"/>
    </row>
    <row r="508" ht="12">
      <c r="D508" s="42"/>
    </row>
    <row r="509" ht="12">
      <c r="D509" s="42"/>
    </row>
    <row r="510" ht="12">
      <c r="D510" s="42"/>
    </row>
    <row r="511" ht="12">
      <c r="D511" s="42"/>
    </row>
    <row r="512" ht="12">
      <c r="D512" s="42"/>
    </row>
    <row r="513" ht="12">
      <c r="D513" s="42"/>
    </row>
    <row r="514" ht="12">
      <c r="D514" s="42"/>
    </row>
    <row r="515" ht="12">
      <c r="D515" s="42"/>
    </row>
    <row r="516" ht="12">
      <c r="D516" s="42"/>
    </row>
    <row r="517" ht="12">
      <c r="D517" s="42"/>
    </row>
    <row r="518" ht="12">
      <c r="D518" s="42"/>
    </row>
    <row r="519" ht="12">
      <c r="D519" s="42"/>
    </row>
    <row r="520" ht="12">
      <c r="D520" s="42"/>
    </row>
    <row r="521" ht="12">
      <c r="D521" s="42"/>
    </row>
    <row r="522" ht="12">
      <c r="D522" s="42"/>
    </row>
    <row r="523" ht="12">
      <c r="D523" s="42"/>
    </row>
    <row r="524" ht="12">
      <c r="D524" s="42"/>
    </row>
    <row r="525" ht="12">
      <c r="D525" s="42"/>
    </row>
    <row r="526" ht="12">
      <c r="D526" s="42"/>
    </row>
    <row r="527" ht="12">
      <c r="D527" s="42"/>
    </row>
    <row r="528" ht="12">
      <c r="D528" s="42"/>
    </row>
    <row r="529" ht="12">
      <c r="D529" s="42"/>
    </row>
    <row r="530" ht="12">
      <c r="D530" s="42"/>
    </row>
    <row r="531" ht="12">
      <c r="D531" s="42"/>
    </row>
    <row r="532" ht="12">
      <c r="D532" s="42"/>
    </row>
    <row r="533" ht="12">
      <c r="D533" s="42"/>
    </row>
    <row r="534" ht="12">
      <c r="D534" s="42"/>
    </row>
    <row r="535" ht="12">
      <c r="D535" s="42"/>
    </row>
    <row r="536" ht="12">
      <c r="D536" s="42"/>
    </row>
    <row r="537" ht="12">
      <c r="D537" s="42"/>
    </row>
    <row r="538" ht="12">
      <c r="D538" s="42"/>
    </row>
    <row r="539" ht="12">
      <c r="D539" s="42"/>
    </row>
    <row r="540" ht="12">
      <c r="D540" s="42"/>
    </row>
    <row r="541" ht="12">
      <c r="D541" s="42"/>
    </row>
    <row r="542" ht="12">
      <c r="D542" s="42"/>
    </row>
    <row r="543" ht="12">
      <c r="D543" s="42"/>
    </row>
    <row r="544" ht="12">
      <c r="D544" s="42"/>
    </row>
    <row r="545" ht="12">
      <c r="D545" s="42"/>
    </row>
    <row r="546" ht="12">
      <c r="D546" s="42"/>
    </row>
    <row r="547" ht="12">
      <c r="D547" s="42"/>
    </row>
    <row r="548" ht="12">
      <c r="D548" s="42"/>
    </row>
    <row r="549" ht="12">
      <c r="D549" s="42"/>
    </row>
    <row r="550" ht="12">
      <c r="D550" s="42"/>
    </row>
    <row r="551" ht="12">
      <c r="D551" s="42"/>
    </row>
    <row r="552" ht="12">
      <c r="D552" s="42"/>
    </row>
    <row r="553" ht="12">
      <c r="D553" s="42"/>
    </row>
    <row r="554" ht="12">
      <c r="D554" s="42"/>
    </row>
    <row r="555" ht="12">
      <c r="D555" s="42"/>
    </row>
    <row r="556" ht="12">
      <c r="D556" s="42"/>
    </row>
    <row r="557" ht="12">
      <c r="D557" s="42"/>
    </row>
    <row r="558" ht="12">
      <c r="D558" s="42"/>
    </row>
    <row r="559" ht="12">
      <c r="D559" s="42"/>
    </row>
    <row r="560" ht="12">
      <c r="D560" s="42"/>
    </row>
    <row r="561" ht="12">
      <c r="D561" s="42"/>
    </row>
    <row r="562" ht="12">
      <c r="D562" s="42"/>
    </row>
    <row r="563" ht="12">
      <c r="D563" s="42"/>
    </row>
    <row r="564" ht="12">
      <c r="D564" s="42"/>
    </row>
    <row r="565" ht="12">
      <c r="D565" s="42"/>
    </row>
    <row r="566" ht="12">
      <c r="D566" s="42"/>
    </row>
    <row r="567" ht="12">
      <c r="D567" s="42"/>
    </row>
    <row r="568" ht="12">
      <c r="D568" s="42"/>
    </row>
    <row r="569" ht="12">
      <c r="D569" s="42"/>
    </row>
    <row r="570" ht="12">
      <c r="D570" s="42"/>
    </row>
    <row r="571" ht="12">
      <c r="D571" s="42"/>
    </row>
    <row r="572" ht="12">
      <c r="D572" s="42"/>
    </row>
    <row r="573" ht="12">
      <c r="D573" s="42"/>
    </row>
    <row r="574" ht="12">
      <c r="D574" s="42"/>
    </row>
    <row r="575" ht="12">
      <c r="D575" s="42"/>
    </row>
    <row r="576" ht="12">
      <c r="D576" s="42"/>
    </row>
    <row r="577" ht="12">
      <c r="D577" s="42"/>
    </row>
    <row r="578" ht="12">
      <c r="D578" s="42"/>
    </row>
    <row r="579" ht="12">
      <c r="D579" s="42"/>
    </row>
    <row r="580" ht="12">
      <c r="D580" s="42"/>
    </row>
    <row r="581" ht="12">
      <c r="D581" s="42"/>
    </row>
    <row r="582" ht="12">
      <c r="D582" s="42"/>
    </row>
    <row r="583" ht="12">
      <c r="D583" s="42"/>
    </row>
    <row r="584" ht="12">
      <c r="D584" s="42"/>
    </row>
    <row r="585" ht="12">
      <c r="D585" s="42"/>
    </row>
    <row r="586" ht="12">
      <c r="D586" s="42"/>
    </row>
    <row r="587" ht="12">
      <c r="D587" s="42"/>
    </row>
    <row r="588" ht="12">
      <c r="D588" s="42"/>
    </row>
    <row r="589" ht="12">
      <c r="D589" s="42"/>
    </row>
    <row r="590" ht="12">
      <c r="D590" s="42"/>
    </row>
    <row r="591" ht="12">
      <c r="D591" s="42"/>
    </row>
    <row r="592" ht="12">
      <c r="D592" s="42"/>
    </row>
    <row r="593" ht="12">
      <c r="D593" s="42"/>
    </row>
    <row r="594" ht="12">
      <c r="D594" s="42"/>
    </row>
    <row r="595" ht="12">
      <c r="D595" s="42"/>
    </row>
    <row r="596" ht="12">
      <c r="D596" s="42"/>
    </row>
    <row r="597" ht="12">
      <c r="D597" s="42"/>
    </row>
    <row r="598" ht="12">
      <c r="D598" s="42"/>
    </row>
    <row r="599" ht="12">
      <c r="D599" s="42"/>
    </row>
    <row r="600" ht="12">
      <c r="D600" s="42"/>
    </row>
    <row r="601" ht="12">
      <c r="D601" s="42"/>
    </row>
    <row r="602" ht="12">
      <c r="D602" s="42"/>
    </row>
    <row r="603" ht="12">
      <c r="D603" s="42"/>
    </row>
    <row r="604" ht="12">
      <c r="D604" s="42"/>
    </row>
    <row r="605" ht="12">
      <c r="D605" s="42"/>
    </row>
    <row r="606" ht="12">
      <c r="D606" s="42"/>
    </row>
    <row r="607" ht="12">
      <c r="D607" s="42"/>
    </row>
    <row r="608" ht="12">
      <c r="D608" s="42"/>
    </row>
    <row r="609" ht="12">
      <c r="D609" s="42"/>
    </row>
    <row r="610" ht="12">
      <c r="D610" s="42"/>
    </row>
    <row r="611" ht="12">
      <c r="D611" s="42"/>
    </row>
    <row r="612" ht="12">
      <c r="D612" s="42"/>
    </row>
    <row r="613" ht="12">
      <c r="D613" s="42"/>
    </row>
    <row r="614" ht="12">
      <c r="D614" s="42"/>
    </row>
    <row r="615" ht="12">
      <c r="D615" s="42"/>
    </row>
    <row r="616" ht="12">
      <c r="D616" s="42"/>
    </row>
    <row r="617" ht="12">
      <c r="D617" s="42"/>
    </row>
    <row r="618" ht="12">
      <c r="D618" s="42"/>
    </row>
    <row r="619" ht="12">
      <c r="D619" s="42"/>
    </row>
    <row r="620" ht="12">
      <c r="D620" s="42"/>
    </row>
    <row r="621" ht="12">
      <c r="D621" s="42"/>
    </row>
    <row r="622" ht="12">
      <c r="D622" s="42"/>
    </row>
    <row r="623" ht="12">
      <c r="D623" s="42"/>
    </row>
    <row r="624" ht="12">
      <c r="D624" s="42"/>
    </row>
    <row r="625" ht="12">
      <c r="D625" s="42"/>
    </row>
    <row r="626" ht="12">
      <c r="D626" s="42"/>
    </row>
    <row r="627" ht="12">
      <c r="D627" s="42"/>
    </row>
    <row r="628" ht="12">
      <c r="D628" s="42"/>
    </row>
    <row r="629" ht="12">
      <c r="D629" s="42"/>
    </row>
    <row r="630" ht="12">
      <c r="D630" s="42"/>
    </row>
    <row r="631" ht="12">
      <c r="D631" s="42"/>
    </row>
    <row r="632" ht="12">
      <c r="D632" s="42"/>
    </row>
    <row r="633" ht="12">
      <c r="D633" s="42"/>
    </row>
    <row r="634" ht="12">
      <c r="D634" s="42"/>
    </row>
    <row r="635" ht="12">
      <c r="D635" s="42"/>
    </row>
    <row r="636" ht="12">
      <c r="D636" s="42"/>
    </row>
    <row r="637" ht="12">
      <c r="D637" s="42"/>
    </row>
    <row r="638" ht="12">
      <c r="D638" s="42"/>
    </row>
    <row r="639" ht="12">
      <c r="D639" s="42"/>
    </row>
    <row r="640" ht="12">
      <c r="D640" s="42"/>
    </row>
    <row r="641" ht="12">
      <c r="D641" s="42"/>
    </row>
    <row r="642" ht="12">
      <c r="D642" s="42"/>
    </row>
    <row r="643" ht="12">
      <c r="D643" s="42"/>
    </row>
    <row r="644" ht="12">
      <c r="D644" s="42"/>
    </row>
    <row r="645" ht="12">
      <c r="D645" s="42"/>
    </row>
    <row r="646" ht="12">
      <c r="D646" s="42"/>
    </row>
    <row r="647" ht="12">
      <c r="D647" s="42"/>
    </row>
    <row r="648" ht="12">
      <c r="D648" s="42"/>
    </row>
    <row r="649" ht="12">
      <c r="D649" s="42"/>
    </row>
    <row r="650" ht="12">
      <c r="D650" s="42"/>
    </row>
    <row r="651" ht="12">
      <c r="D651" s="42"/>
    </row>
    <row r="652" ht="12">
      <c r="D652" s="42"/>
    </row>
    <row r="653" ht="12">
      <c r="D653" s="42"/>
    </row>
    <row r="654" ht="12">
      <c r="D654" s="42"/>
    </row>
    <row r="655" ht="12">
      <c r="D655" s="42"/>
    </row>
    <row r="656" ht="12">
      <c r="D656" s="42"/>
    </row>
    <row r="657" ht="12">
      <c r="D657" s="42"/>
    </row>
    <row r="658" ht="12">
      <c r="D658" s="42"/>
    </row>
    <row r="659" ht="12">
      <c r="D659" s="42"/>
    </row>
    <row r="660" ht="12">
      <c r="D660" s="42"/>
    </row>
    <row r="661" ht="12">
      <c r="D661" s="42"/>
    </row>
    <row r="662" ht="12">
      <c r="D662" s="42"/>
    </row>
    <row r="663" ht="12">
      <c r="D663" s="42"/>
    </row>
    <row r="664" ht="12">
      <c r="D664" s="42"/>
    </row>
    <row r="665" ht="12">
      <c r="D665" s="42"/>
    </row>
    <row r="666" ht="12">
      <c r="D666" s="42"/>
    </row>
    <row r="667" ht="12">
      <c r="D667" s="42"/>
    </row>
    <row r="668" ht="12">
      <c r="D668" s="42"/>
    </row>
    <row r="669" ht="12">
      <c r="D669" s="42"/>
    </row>
    <row r="670" ht="12">
      <c r="D670" s="42"/>
    </row>
    <row r="671" ht="12">
      <c r="D671" s="42"/>
    </row>
    <row r="672" ht="12">
      <c r="D672" s="42"/>
    </row>
    <row r="673" ht="12">
      <c r="D673" s="42"/>
    </row>
    <row r="674" ht="12">
      <c r="D674" s="42"/>
    </row>
    <row r="675" ht="12">
      <c r="D675" s="42"/>
    </row>
    <row r="676" ht="12">
      <c r="D676" s="42"/>
    </row>
    <row r="677" ht="12">
      <c r="D677" s="42"/>
    </row>
    <row r="678" ht="12">
      <c r="D678" s="42"/>
    </row>
    <row r="679" ht="12">
      <c r="D679" s="42"/>
    </row>
    <row r="680" ht="12">
      <c r="D680" s="42"/>
    </row>
    <row r="681" ht="12">
      <c r="D681" s="42"/>
    </row>
    <row r="682" ht="12">
      <c r="D682" s="42"/>
    </row>
    <row r="683" ht="12">
      <c r="D683" s="42"/>
    </row>
    <row r="684" ht="12">
      <c r="D684" s="42"/>
    </row>
    <row r="685" ht="12">
      <c r="D685" s="42"/>
    </row>
    <row r="686" ht="12">
      <c r="D686" s="42"/>
    </row>
    <row r="687" ht="12">
      <c r="D687" s="42"/>
    </row>
    <row r="688" ht="12">
      <c r="D688" s="42"/>
    </row>
    <row r="689" ht="12">
      <c r="D689" s="42"/>
    </row>
    <row r="690" ht="12">
      <c r="D690" s="42"/>
    </row>
    <row r="691" ht="12">
      <c r="D691" s="42"/>
    </row>
    <row r="692" ht="12">
      <c r="D692" s="42"/>
    </row>
    <row r="693" ht="12">
      <c r="D693" s="42"/>
    </row>
    <row r="694" ht="12">
      <c r="D694" s="42"/>
    </row>
    <row r="695" ht="12">
      <c r="D695" s="42"/>
    </row>
    <row r="696" ht="12">
      <c r="D696" s="42"/>
    </row>
    <row r="697" ht="12">
      <c r="D697" s="42"/>
    </row>
    <row r="698" ht="12">
      <c r="D698" s="42"/>
    </row>
    <row r="699" ht="12">
      <c r="D699" s="42"/>
    </row>
    <row r="700" ht="12">
      <c r="D700" s="42"/>
    </row>
    <row r="701" ht="12">
      <c r="D701" s="42"/>
    </row>
    <row r="702" ht="12">
      <c r="D702" s="42"/>
    </row>
    <row r="703" ht="12">
      <c r="D703" s="42"/>
    </row>
    <row r="704" ht="12">
      <c r="D704" s="42"/>
    </row>
    <row r="705" ht="12">
      <c r="D705" s="42"/>
    </row>
    <row r="706" ht="12">
      <c r="D706" s="42"/>
    </row>
    <row r="707" ht="12">
      <c r="D707" s="42"/>
    </row>
    <row r="708" ht="12">
      <c r="D708" s="42"/>
    </row>
    <row r="709" ht="12">
      <c r="D709" s="42"/>
    </row>
    <row r="710" ht="12">
      <c r="D710" s="42"/>
    </row>
    <row r="711" ht="12">
      <c r="D711" s="42"/>
    </row>
    <row r="712" ht="12">
      <c r="D712" s="42"/>
    </row>
    <row r="713" ht="12">
      <c r="D713" s="42"/>
    </row>
    <row r="714" ht="12">
      <c r="D714" s="42"/>
    </row>
    <row r="715" ht="12">
      <c r="D715" s="42"/>
    </row>
    <row r="716" ht="12">
      <c r="D716" s="42"/>
    </row>
    <row r="717" ht="12">
      <c r="D717" s="42"/>
    </row>
    <row r="718" ht="12">
      <c r="D718" s="42"/>
    </row>
    <row r="719" ht="12">
      <c r="D719" s="42"/>
    </row>
    <row r="720" ht="12">
      <c r="D720" s="42"/>
    </row>
    <row r="721" ht="12">
      <c r="D721" s="42"/>
    </row>
    <row r="722" ht="12">
      <c r="D722" s="42"/>
    </row>
    <row r="723" ht="12">
      <c r="D723" s="42"/>
    </row>
    <row r="724" ht="12">
      <c r="D724" s="42"/>
    </row>
    <row r="725" ht="12">
      <c r="D725" s="42"/>
    </row>
    <row r="726" ht="12">
      <c r="D726" s="42"/>
    </row>
    <row r="727" ht="12">
      <c r="D727" s="42"/>
    </row>
    <row r="728" ht="12">
      <c r="D728" s="42"/>
    </row>
    <row r="729" ht="12">
      <c r="D729" s="42"/>
    </row>
    <row r="730" ht="12">
      <c r="D730" s="42"/>
    </row>
    <row r="731" ht="12">
      <c r="D731" s="42"/>
    </row>
    <row r="732" ht="12">
      <c r="D732" s="42"/>
    </row>
    <row r="733" ht="12">
      <c r="D733" s="42"/>
    </row>
    <row r="734" ht="12">
      <c r="D734" s="42"/>
    </row>
    <row r="735" ht="12">
      <c r="D735" s="42"/>
    </row>
    <row r="736" ht="12">
      <c r="D736" s="42"/>
    </row>
    <row r="737" ht="12">
      <c r="D737" s="42"/>
    </row>
    <row r="738" ht="12">
      <c r="D738" s="42"/>
    </row>
    <row r="739" ht="12">
      <c r="D739" s="42"/>
    </row>
    <row r="740" ht="12">
      <c r="D740" s="42"/>
    </row>
    <row r="741" ht="12">
      <c r="D741" s="42"/>
    </row>
    <row r="742" ht="12">
      <c r="D742" s="42"/>
    </row>
    <row r="743" ht="12">
      <c r="D743" s="42"/>
    </row>
    <row r="744" ht="12">
      <c r="D744" s="42"/>
    </row>
    <row r="745" ht="12">
      <c r="D745" s="42"/>
    </row>
    <row r="746" ht="12">
      <c r="D746" s="42"/>
    </row>
    <row r="747" ht="12">
      <c r="D747" s="42"/>
    </row>
    <row r="748" ht="12">
      <c r="D748" s="42"/>
    </row>
    <row r="749" ht="12">
      <c r="D749" s="42"/>
    </row>
    <row r="750" ht="12">
      <c r="D750" s="42"/>
    </row>
    <row r="751" ht="12">
      <c r="D751" s="42"/>
    </row>
    <row r="752" ht="12">
      <c r="D752" s="42"/>
    </row>
    <row r="753" ht="12">
      <c r="D753" s="42"/>
    </row>
    <row r="754" ht="12">
      <c r="D754" s="42"/>
    </row>
    <row r="755" ht="12">
      <c r="D755" s="42"/>
    </row>
    <row r="756" ht="12">
      <c r="D756" s="42"/>
    </row>
    <row r="757" ht="12">
      <c r="D757" s="42"/>
    </row>
    <row r="758" ht="12">
      <c r="D758" s="42"/>
    </row>
    <row r="759" ht="12">
      <c r="D759" s="42"/>
    </row>
    <row r="760" ht="12">
      <c r="D760" s="42"/>
    </row>
    <row r="761" ht="12">
      <c r="D761" s="42"/>
    </row>
    <row r="762" ht="12">
      <c r="D762" s="42"/>
    </row>
    <row r="763" ht="12">
      <c r="D763" s="42"/>
    </row>
    <row r="764" ht="12">
      <c r="D764" s="42"/>
    </row>
    <row r="765" ht="12">
      <c r="D765" s="42"/>
    </row>
  </sheetData>
  <sheetProtection/>
  <printOptions/>
  <pageMargins left="0.7" right="0.7" top="0.75" bottom="0.75" header="0.3" footer="0.3"/>
  <pageSetup horizontalDpi="600" verticalDpi="600" orientation="landscape" paperSize="9" scale="68" r:id="rId1"/>
  <rowBreaks count="2" manualBreakCount="2">
    <brk id="229" max="6" man="1"/>
    <brk id="2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4.7109375" style="0" customWidth="1"/>
    <col min="2" max="2" width="32.8515625" style="0" customWidth="1"/>
    <col min="3" max="3" width="27.421875" style="0" customWidth="1"/>
    <col min="4" max="4" width="34.57421875" style="0" customWidth="1"/>
  </cols>
  <sheetData>
    <row r="1" ht="12">
      <c r="A1" t="s">
        <v>220</v>
      </c>
    </row>
    <row r="3" spans="1:4" ht="12">
      <c r="A3" s="80" t="s">
        <v>200</v>
      </c>
      <c r="B3" s="80" t="s">
        <v>201</v>
      </c>
      <c r="C3" s="80" t="s">
        <v>202</v>
      </c>
      <c r="D3" s="80"/>
    </row>
    <row r="4" spans="1:4" ht="12">
      <c r="A4" s="79" t="s">
        <v>203</v>
      </c>
      <c r="B4" s="43"/>
      <c r="C4" s="43">
        <v>3409.52</v>
      </c>
      <c r="D4" s="79"/>
    </row>
    <row r="5" spans="1:4" ht="12">
      <c r="A5" s="79"/>
      <c r="B5" s="79"/>
      <c r="C5" s="79"/>
      <c r="D5" s="79"/>
    </row>
    <row r="6" spans="1:4" ht="12">
      <c r="A6" s="79" t="s">
        <v>204</v>
      </c>
      <c r="B6" s="43">
        <v>1822.85</v>
      </c>
      <c r="C6" s="43"/>
      <c r="D6" s="79"/>
    </row>
    <row r="7" spans="1:4" ht="12">
      <c r="A7" s="79"/>
      <c r="B7" s="79"/>
      <c r="C7" s="79"/>
      <c r="D7" s="79"/>
    </row>
    <row r="8" spans="1:4" ht="12">
      <c r="A8" s="79" t="s">
        <v>205</v>
      </c>
      <c r="B8" s="79"/>
      <c r="C8" s="43">
        <v>140217.39</v>
      </c>
      <c r="D8" s="79"/>
    </row>
    <row r="9" spans="1:4" ht="12">
      <c r="A9" s="79"/>
      <c r="B9" s="79"/>
      <c r="C9" s="79"/>
      <c r="D9" s="79"/>
    </row>
    <row r="10" spans="1:4" ht="12">
      <c r="A10" s="79" t="s">
        <v>206</v>
      </c>
      <c r="B10" s="79">
        <v>0.01</v>
      </c>
      <c r="C10" s="79"/>
      <c r="D10" s="79"/>
    </row>
    <row r="11" spans="1:4" ht="12">
      <c r="A11" s="79"/>
      <c r="B11" s="79"/>
      <c r="C11" s="79"/>
      <c r="D11" s="79"/>
    </row>
    <row r="12" spans="1:4" ht="12">
      <c r="A12" s="79" t="s">
        <v>207</v>
      </c>
      <c r="B12" s="43"/>
      <c r="C12" s="43">
        <v>12055.34</v>
      </c>
      <c r="D12" s="79"/>
    </row>
    <row r="13" spans="1:4" ht="12">
      <c r="A13" s="79"/>
      <c r="B13" s="79"/>
      <c r="C13" s="79"/>
      <c r="D13" s="79"/>
    </row>
    <row r="14" spans="1:4" ht="12">
      <c r="A14" s="79" t="s">
        <v>208</v>
      </c>
      <c r="B14" s="79"/>
      <c r="C14" s="43">
        <v>8978.61</v>
      </c>
      <c r="D14" s="79"/>
    </row>
    <row r="15" spans="1:4" ht="12">
      <c r="A15" s="79"/>
      <c r="B15" s="79"/>
      <c r="C15" s="79"/>
      <c r="D15" s="79"/>
    </row>
    <row r="16" spans="1:4" ht="12">
      <c r="A16" s="79" t="s">
        <v>209</v>
      </c>
      <c r="B16" s="43">
        <v>30675.95</v>
      </c>
      <c r="C16" s="43"/>
      <c r="D16" s="79"/>
    </row>
    <row r="17" spans="1:4" ht="12">
      <c r="A17" s="79"/>
      <c r="B17" s="79"/>
      <c r="C17" s="79"/>
      <c r="D17" s="79"/>
    </row>
    <row r="18" spans="1:4" ht="12">
      <c r="A18" s="79" t="s">
        <v>210</v>
      </c>
      <c r="B18" s="43">
        <v>1044.01</v>
      </c>
      <c r="C18" s="79"/>
      <c r="D18" s="79"/>
    </row>
    <row r="19" spans="1:4" ht="12">
      <c r="A19" s="79"/>
      <c r="B19" s="79"/>
      <c r="C19" s="79"/>
      <c r="D19" s="79"/>
    </row>
    <row r="20" spans="1:4" ht="12">
      <c r="A20" s="79" t="s">
        <v>212</v>
      </c>
      <c r="B20" s="79"/>
      <c r="C20" s="43">
        <v>15780.99</v>
      </c>
      <c r="D20" s="79"/>
    </row>
    <row r="21" spans="1:4" ht="12">
      <c r="A21" s="80" t="s">
        <v>211</v>
      </c>
      <c r="B21" s="81">
        <f>SUM(B4:B20)</f>
        <v>33542.82</v>
      </c>
      <c r="C21" s="81">
        <f>SUM(C4:C20)</f>
        <v>180441.84999999998</v>
      </c>
      <c r="D21" s="81">
        <f>SUM(B21-C21)</f>
        <v>-146899.02999999997</v>
      </c>
    </row>
    <row r="23" spans="2:3" ht="12">
      <c r="B23" t="s">
        <v>216</v>
      </c>
      <c r="C23" t="s">
        <v>158</v>
      </c>
    </row>
    <row r="24" ht="12">
      <c r="C24" t="s">
        <v>159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Renata Lusavec</cp:lastModifiedBy>
  <cp:lastPrinted>2021-09-23T12:52:54Z</cp:lastPrinted>
  <dcterms:created xsi:type="dcterms:W3CDTF">2013-09-11T11:00:21Z</dcterms:created>
  <dcterms:modified xsi:type="dcterms:W3CDTF">2022-01-26T11:54:11Z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