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58" windowWidth="23996" windowHeight="8940" activeTab="3"/>
  </bookViews>
  <sheets>
    <sheet name="OPĆI DIO" sheetId="1" r:id="rId1"/>
    <sheet name="PRIHODI" sheetId="2" r:id="rId2"/>
    <sheet name="RASHODI" sheetId="3" r:id="rId3"/>
    <sheet name="OBRAZLOŽENJE" sheetId="4" r:id="rId4"/>
  </sheets>
  <definedNames>
    <definedName name="_xlfn._FV" hidden="1">#NAME?</definedName>
    <definedName name="_xlnm.Print_Area" localSheetId="0">'OPĆI DIO'!$A$2:$H$28</definedName>
  </definedNames>
  <calcPr fullCalcOnLoad="1"/>
</workbook>
</file>

<file path=xl/sharedStrings.xml><?xml version="1.0" encoding="utf-8"?>
<sst xmlns="http://schemas.openxmlformats.org/spreadsheetml/2006/main" count="392" uniqueCount="216">
  <si>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</si>
  <si>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</si>
  <si>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</si>
  <si>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</si>
  <si>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</si>
  <si>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</si>
  <si>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</si>
  <si>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</si>
  <si>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</si>
  <si>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</si>
  <si>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</si>
  <si>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</si>
  <si>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</si>
  <si>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</si>
  <si>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NAZIV</t>
  </si>
  <si>
    <t>IZVOR FINANCIRANJA 5.4. POMOĆI IZRAVNANJA DECENTRALIZIRANE FUNKCIJE</t>
  </si>
  <si>
    <t>67111 Prihodi iz nadležnog proračuna za financiranje rashoda poslovanja</t>
  </si>
  <si>
    <t>67121 Prihodi iz nadležnog proračuna za financiranje nefinancijske imovine</t>
  </si>
  <si>
    <t>IZVOR FINANCIRANJA 1.1. PRIHODI OD POREZA ZA REDOVNU DJELATNOST</t>
  </si>
  <si>
    <t>IZVOR FINANCIRANJA 3.1. VLASTITI PRIHODI-PRORAČUNSKI KORISNICI</t>
  </si>
  <si>
    <t>64132 Kamate na depozite po viđenju</t>
  </si>
  <si>
    <t>66142 Prihodi od prodaje robe</t>
  </si>
  <si>
    <t>66151 Prihodi od pruženih usluga</t>
  </si>
  <si>
    <t>IZVOR FINANCIRANJA 4.5. OSTALI NESPOMENUTI PRIHODI-PRORAČUNSKI KORISNICI</t>
  </si>
  <si>
    <t>IZVOR FINANCIRANJA 5.5. POMOĆI-PRORAČUNSKI KORISNICI</t>
  </si>
  <si>
    <t>63414 Tekuće pomoći od HZMO-a,HZZ-a i HZZO-a</t>
  </si>
  <si>
    <t>63612 Tekuće pomoći iz državnog proračuna proračunskim korisnicima JLPRS</t>
  </si>
  <si>
    <t>63613 Tekuće pomoći proračunskim korisnicima iz proračuna JLPRS koji im nije nadležan</t>
  </si>
  <si>
    <t>63622 Kapitalne pomoći iz državnog proračuna proračunskim korisnicima JLPRS</t>
  </si>
  <si>
    <t>IZVOR FINANCIRANJA 6.3. DONACIJE-PK</t>
  </si>
  <si>
    <t>66314 Tekuće donacije od ostalih subjekata izvan općeg proračuna</t>
  </si>
  <si>
    <t>63911 Tekući prijenosi između proračunskih korisnika istog proračuna</t>
  </si>
  <si>
    <t>63931 Tekuće prijenosi između proračunskih korisnika istog proračuna temeljem prijenosa EU sredstava</t>
  </si>
  <si>
    <t>UKUPNO PRIHODI</t>
  </si>
  <si>
    <t>IZVOR FINANCIRANJA 5.4.-ŽUPANIJSKI PRORAČUN ZAKONSKI STANDARD</t>
  </si>
  <si>
    <t>32111 Dnevnice za službeni put u zemlji</t>
  </si>
  <si>
    <t>32113 Smještaj na službenom putu u zemlji</t>
  </si>
  <si>
    <t>32115 Naknade za prijevoz na službenom putu u zemlji</t>
  </si>
  <si>
    <t>32131 Seminari i savjetovanja (kotizacije)</t>
  </si>
  <si>
    <t>32141 Korištenje privatnog auta u službene svrhe</t>
  </si>
  <si>
    <t>321 Naknade troškova zaposlenima</t>
  </si>
  <si>
    <t>32211 Uredski materijal</t>
  </si>
  <si>
    <t>32212 Literatura</t>
  </si>
  <si>
    <t>32214 Materijal za čišćenje</t>
  </si>
  <si>
    <t>32216 Materijal za higijenske potrebe</t>
  </si>
  <si>
    <t>32231 Električna energija</t>
  </si>
  <si>
    <t>32233 Plin</t>
  </si>
  <si>
    <t>32234 Gorivo</t>
  </si>
  <si>
    <t>32239 Lož ulje</t>
  </si>
  <si>
    <t>32241 Materijal za održavanje građevinskih objekata</t>
  </si>
  <si>
    <t>32242 Materijal za održavanje postrojenja i opreme</t>
  </si>
  <si>
    <t>32251 Sitni inventar</t>
  </si>
  <si>
    <t>32271 Službena radna odjeća i obuća</t>
  </si>
  <si>
    <t>322 Rashodi za materijal i energiju</t>
  </si>
  <si>
    <t>32311 Usluge telefona</t>
  </si>
  <si>
    <t>32312 Usluge interneta</t>
  </si>
  <si>
    <t>32313 Poštarina</t>
  </si>
  <si>
    <t>32321 Usluge tekućeg i investicijskog održavanja građ.objekata</t>
  </si>
  <si>
    <t>32322 Usluge tekućeg i investicijskog održavanja opreme</t>
  </si>
  <si>
    <t>32341 Opskrba vodom</t>
  </si>
  <si>
    <t>32342 Iznošenje i odvoz smeća</t>
  </si>
  <si>
    <t>32343 Deratizacija i dezinsekcija</t>
  </si>
  <si>
    <t>32344 Dimnjačarske usluge</t>
  </si>
  <si>
    <t>32349 Ostale komunalne usluge</t>
  </si>
  <si>
    <t>32361 Zdravstveni pregledi zaposlenika</t>
  </si>
  <si>
    <t>32363 Laboratorijske usluge</t>
  </si>
  <si>
    <t>32379 Ostale intelektualne usluge</t>
  </si>
  <si>
    <t>32389 Ostale računalne usluge</t>
  </si>
  <si>
    <t>32399 Ostale nespomenute usluge</t>
  </si>
  <si>
    <t>323 Rashodi za usluge</t>
  </si>
  <si>
    <t>32931 Reprezentacija</t>
  </si>
  <si>
    <t>32941 Tuzemne članarine</t>
  </si>
  <si>
    <t>32991 Rashodi protokola (cvijeće)</t>
  </si>
  <si>
    <t>32999 Ostali nespomenuti rashodi poslovanja</t>
  </si>
  <si>
    <t>329 Ostali nespomenuti rashodi poslovanja</t>
  </si>
  <si>
    <t>34311 Usluge banaka</t>
  </si>
  <si>
    <t>34312 Usluge platnog prometa</t>
  </si>
  <si>
    <t>343 Ostali financijski rashodi</t>
  </si>
  <si>
    <t>IZVOR FINANCIRANJA 5.4.-OPREMANJE-ŽUPANIJSKI PRORAČUN ZAKONSKI STANDARD</t>
  </si>
  <si>
    <t>42211 Računala i računalna oprema</t>
  </si>
  <si>
    <t>42212 Uredski namještaj</t>
  </si>
  <si>
    <t>42261 Sportska oprema</t>
  </si>
  <si>
    <t>422 Postrojenja i oprema</t>
  </si>
  <si>
    <t>42411 Knjige</t>
  </si>
  <si>
    <t>424 Knjige, umjetnička djela i ostale izložbene vrijednosti</t>
  </si>
  <si>
    <t>32224 Namirnice (županijska natjecanja)</t>
  </si>
  <si>
    <t>32319 Ostale usluge za komunikaciju i prijevoz (županijska natjecanja)</t>
  </si>
  <si>
    <t>32372 Ugovor o djelu (županijska natjecanja)</t>
  </si>
  <si>
    <t>32224 Namirnice</t>
  </si>
  <si>
    <t>32953 Javnobilježničke pristojbe</t>
  </si>
  <si>
    <t>42273 Ostala oprema</t>
  </si>
  <si>
    <t xml:space="preserve">32372 Ugovor o djelu </t>
  </si>
  <si>
    <t>32412 Naknade ostalih troškova</t>
  </si>
  <si>
    <t>324 Naknade troškova osobama izvan radnog odnosa</t>
  </si>
  <si>
    <t>31111 Plaće za zaposlene</t>
  </si>
  <si>
    <t>311 Plaće (bruto)</t>
  </si>
  <si>
    <t>31212 Nagrade</t>
  </si>
  <si>
    <t>31213 Darovi</t>
  </si>
  <si>
    <t>31214 Otpremnine</t>
  </si>
  <si>
    <t>31215 Pomoći</t>
  </si>
  <si>
    <t>31216 Regres</t>
  </si>
  <si>
    <t>31219 Ostali nenavedeni rashodi za zaposlene (božićnica)</t>
  </si>
  <si>
    <t>312 Ostali rashodi za zaposlene</t>
  </si>
  <si>
    <t>31321 Doprinos za zdravstveno osiguranje</t>
  </si>
  <si>
    <t>313 Doprinosi na plaće</t>
  </si>
  <si>
    <t>32121 Naknade za prijevoz na posao i s posla</t>
  </si>
  <si>
    <t>32955 Novčana naknada za osobe s invaliditetom</t>
  </si>
  <si>
    <t>32219 Didaktički materijal za predškolu</t>
  </si>
  <si>
    <t>32392 Film i izdrada fotografija</t>
  </si>
  <si>
    <t>IZVOR FINANCIRANJA 5.5. POMOĆI-OPREMANJE OŠ</t>
  </si>
  <si>
    <t>IZVOR FINANCIRANJA  5.5. POMOĆI-PREDŠKOLSKI ODGOJ</t>
  </si>
  <si>
    <t>IZVOR FINANCIRANJA 1.1. PRIHODI OD POREZA ZA REDOVNU DJELATNOST-PAMETAN OBROK ZA PAMETNU DJECU</t>
  </si>
  <si>
    <t>IZVOR FINANCIRANJA 1.1. PRIHODI OD POREZA ZA REDOVNU DJELATNOST-PRILIKA ZA SVE 3</t>
  </si>
  <si>
    <t>IZVOR FINANCIRANJA  5.2. POMOĆI IZ PRORAČUNA-PRILIKA ZA SVE 3</t>
  </si>
  <si>
    <t>IZVOR FINANCIRANJA 5.6. POMOĆI IZ PRORAČUNA-EU ŽUPANIJA-PRILIKA ZA SVE 3</t>
  </si>
  <si>
    <t>IZVOR FINANCIRANJA  5.6. POMOĆI IZ PRORAČUNA-EU ŽUPANIJA-ŠKOLSKA SHEMA</t>
  </si>
  <si>
    <t>IZVOR FINANCIRANJA 1.1. PRIHODI OD POREZA ZA REDOVNU DJELATNOST -ŽUPANIJSKI PRORAČUN IZNAD STANDARDA</t>
  </si>
  <si>
    <t>IZVOR FINANCIRANJA  4.5. IZVOR OSTALI NESPOMENUTI PRIHODI-PRORAČUNSKI KORISNICI</t>
  </si>
  <si>
    <t>IZVOR FINANCIRANJA  5.5. POMOĆI-PRORAČUNSKI KORISNICI</t>
  </si>
  <si>
    <t>IZVOR FINANCIRANJA 5.5. POMOĆI-PRORAČUNSKI KORISNICI- OPREMANJE</t>
  </si>
  <si>
    <t>IZVOR FINANCIRANJA 5.5. POMOĆI-PRORAČUNSKI KORISNICI-PREDŠKOLSKI ODGOJ</t>
  </si>
  <si>
    <t>IZVOR FINANCIRANJA  1.1. PRIHODI OD POREZA ZA REDOVNU DJELATNOST-PAMETAN OBROK ZA PAMETNU DJECU</t>
  </si>
  <si>
    <t>IZVOR FINANCIRANJA  1.1. PRIHODI OD POREZA ZA REDOVNU DJELATNOST-PRILIKA ZA SVE 3</t>
  </si>
  <si>
    <t>IZVOR FINANCIRANJA  5.2.POMOĆI IZ PRORAČUNA-PRILIKA ZA SVE 3</t>
  </si>
  <si>
    <t>IZVOR FINANCIRANJA  5.6. POMOĆI IZ PRORAČUNA-EU ŽUPANIJA-PRILIKA ZA SVE 3</t>
  </si>
  <si>
    <t>IZVOR FINANCIRANJA 5.6. POMOĆI IZ PRORAČUNA-EU ŽUPANIJA-SVI U ŠKOLI SVI PRI STOLU 3</t>
  </si>
  <si>
    <t>IZVOR FINANCIRANJA 5.6. POMOĆI IZ PRORAČUNA-EU ŽUPANIJA-ŠKOLSKA SHEMA</t>
  </si>
  <si>
    <t>IZVOR FINANCIRANJA 1.1. PRIHODI OD POREZA ZA REDOVNU DJELATNOST -PRILIKA ZA SVE 4</t>
  </si>
  <si>
    <t>IZVOR FINANCIRANJA 1.1. PRIHODI OD POREZA ZA REDOVNU DJELATNOST-PRILIKA ZA SVE 4</t>
  </si>
  <si>
    <t>IZVOR FINANCIRANJA 5.2. POMOĆI IZ PRORAČUNA-PRILIKA ZA SVE 4</t>
  </si>
  <si>
    <t>IZVOR FINANCIRANJA 5.6. POMOĆI IZ PRORAČUNA-EU ŽUPANIJA-PRILIKA ZA SVE 4</t>
  </si>
  <si>
    <t>IZVOR FINANCIRANJA 5.6. POMOĆI IZ PRORAČUNA-EU ŽUPANIJA-SVI U ŠKOLI SVI PRI STOLU 4</t>
  </si>
  <si>
    <t>UKUPNO RASHODI</t>
  </si>
  <si>
    <t>RAZDJEL 07 UPRAVNI ODJEL ZA OBRAZOVANJE, KULTURU, ZNANOST, SPORT I NACIONALNE MANJINE</t>
  </si>
  <si>
    <t>GLAVA 701 OSNOVNO ŠKOLSTVO</t>
  </si>
  <si>
    <t>PROGRAM 1071 PROGRAM OSNOVNOG ŠKOLSTVA-ZAKONSKI STANDARD</t>
  </si>
  <si>
    <t>AKTIVNOST 09 A100052 ODGOJNOOBRAZOVNI I ADMINISTRATIVNI RASHODI-PRORAČUNSKI KORISNICI</t>
  </si>
  <si>
    <t>KAPITALNI 09 K100126 OPREMANJE OŠ-PRORAČUNSKI KORSNICI</t>
  </si>
  <si>
    <t>PROGRAM 1073 DODATNI PROGRAMI IZNAD ZAKONSKOG STANDARDA-PRORAČUNSKI KORISNICI</t>
  </si>
  <si>
    <t>AKTIVNOST 09  A100183 IZNAD ZAKONSKOG STANDARDA PRORAČUNSKIH KORISNIKA</t>
  </si>
  <si>
    <t>KAPITALNI 09 K100029 OPREMANJE OŠ</t>
  </si>
  <si>
    <t>AKTIVNOST 09 A100127 PREDŠKOLSKI ODGOJ</t>
  </si>
  <si>
    <t>TEKUĆI 100083 PAMETAN OBROK ZA PAMETNU DJECU</t>
  </si>
  <si>
    <t>PROGRAM 1074 EU PROJEKTI</t>
  </si>
  <si>
    <t>TEKUĆI 09 T100067 PRILIKA ZA SVE 3</t>
  </si>
  <si>
    <t>TEKUĆI 09 T100080 SVI U ŠKOLI SVI PRI STOLU 3</t>
  </si>
  <si>
    <t>TEKUĆI 09 T100069 ŠKOLSKA SHEMA</t>
  </si>
  <si>
    <t>TEKUĆI 09 T 1000        PRILIKA ZA SVE 4</t>
  </si>
  <si>
    <t>TEKUĆI 09 T1000     SVI U ŠKOLI SVI PRI STOLU 4</t>
  </si>
  <si>
    <t>TEKUĆI 09 T1000   ŠKOLSKA SHEMA</t>
  </si>
  <si>
    <t>641 Prihodi od financijske imovine</t>
  </si>
  <si>
    <t>661 Prihodi od prodaje proizvoda i robe te pruženih usluga</t>
  </si>
  <si>
    <t>652 Prihodi po posebnim propisima</t>
  </si>
  <si>
    <t>634 Pomoći od izvanproračunskih korisnika</t>
  </si>
  <si>
    <t>636 Pomoći proračunskim korisnicima iz proračuna koji im nije nadležan</t>
  </si>
  <si>
    <t>671 Prihodi iz nadležnog proračuna za financiranje redovne djelatnosti proračunskih korisnika</t>
  </si>
  <si>
    <t>639 Prijenosi između proračunskih korisnika istog proračuna</t>
  </si>
  <si>
    <t>63622 Kapitalne pomoći iz državnog proračuna proračunskim korisnicima JLPRS-školski udžbenici višegodišnja uporaba</t>
  </si>
  <si>
    <t>372 Ostale naknade građanima i kućanstvima iz proračuna</t>
  </si>
  <si>
    <t>IZVOR FINANCIRANJA 4.5. OPREMANJE OŠ</t>
  </si>
  <si>
    <t>37229 Ostale naknade iz proračuna u naravi</t>
  </si>
  <si>
    <t>IZVOR 5.5. POMOĆI OPREMANJE OŠ</t>
  </si>
  <si>
    <t>izvor</t>
  </si>
  <si>
    <t>manjak (povećati prihode)</t>
  </si>
  <si>
    <t>3.1.</t>
  </si>
  <si>
    <t>4.5.</t>
  </si>
  <si>
    <t>5.5.</t>
  </si>
  <si>
    <t>5.6.</t>
  </si>
  <si>
    <t>6.3.</t>
  </si>
  <si>
    <t>Ravnatelj:</t>
  </si>
  <si>
    <t>Tomislav Hanžeković,prof.</t>
  </si>
  <si>
    <t>REALIZACIJA</t>
  </si>
  <si>
    <t>1.1.</t>
  </si>
  <si>
    <t>5.4.</t>
  </si>
  <si>
    <t>INDEKS % (3/2)</t>
  </si>
  <si>
    <t>INDEKS (3/2)</t>
  </si>
  <si>
    <t>Ukupno:</t>
  </si>
  <si>
    <t>5.2.</t>
  </si>
  <si>
    <t>9.1.</t>
  </si>
  <si>
    <t>višak (povećati rashode)</t>
  </si>
  <si>
    <t>IZVRŠENJE PRORAČUNA ZA 2020.GODINU</t>
  </si>
  <si>
    <t>PLAN 2020.</t>
  </si>
  <si>
    <t>IZVOR FINANCIRANJA  5.6. POMOĆI IZ PRORAČUNA-EU ŽUPANIJA-SVI U ŠKOLI SVI PRI STOLU 4</t>
  </si>
  <si>
    <t>IZVOR FINANCIRANJA 5.6. POMOĆI IZ PRORAČUNA-EU ŽUPANIJA-SVI U ŠKOLI SVI PRI STOLU 5</t>
  </si>
  <si>
    <t>IZVRŠENJE PRORAČUNA 2020.GODINE</t>
  </si>
  <si>
    <t>REALIZACIJA 2020.</t>
  </si>
  <si>
    <t>65264 Sufinanciranje cijene usluge, participacije i slično-školska kuhinja</t>
  </si>
  <si>
    <t>67111 Prihodi iz nadležnog proračuna za financiranje rashoda poslovanja-manjak 2019.</t>
  </si>
  <si>
    <t>65264 Sufinanciranje cijene usluge, participacije i slično-školska kuhinja-manjak 2019.</t>
  </si>
  <si>
    <t>65264 Sufinanciranje cijene usluge, participacije i slično-škola plivanja</t>
  </si>
  <si>
    <t>63613 Tekuće pomoći proračunskim korisnicima iz proračuna JLPRS koji im nije nadležan-Općina Velika Kopanica</t>
  </si>
  <si>
    <t>63931 Tekuće prijenosi između proračunskih korisnika istog proračuna temeljem prijenosa EU sredstava-manjak 2019.</t>
  </si>
  <si>
    <t>32132 Tečajevi i stručni ispiti</t>
  </si>
  <si>
    <t>3729 Ostale naknade iz proračuna u naravi</t>
  </si>
  <si>
    <t>IZVOR FINANCIRANJA 5.4.-ŽUPANIJSKI PRORAČUN ZAKONSKI STANDARD-KAPITALNA ULAGANJA</t>
  </si>
  <si>
    <t>45111 Dodatna ulaganja na građevinskim objektima</t>
  </si>
  <si>
    <t>451 Dodatna ulaganja na građevinskim objektima</t>
  </si>
  <si>
    <t>KAPITALNI 09 K 100126 OPREMANJE OŠ-PRORAČUNSKI KORISNICI</t>
  </si>
  <si>
    <t>42621 Ulaganja u računalne programe</t>
  </si>
  <si>
    <t>426 Nematerijalna proizvedena imovina</t>
  </si>
  <si>
    <t>32251 Sitni inventar-višak 2019.</t>
  </si>
  <si>
    <t>32999 Ostali nespomenuti rashodi poslovanja-višak 2019.</t>
  </si>
  <si>
    <t>42411Knjige-školski udžbenici</t>
  </si>
  <si>
    <t>32111 Dnevnice za službeni put u zemlji-višak 2019.</t>
  </si>
  <si>
    <t>32271 Radna odjeća i obuća</t>
  </si>
  <si>
    <t>32121 Naknade za prijevoz na posao i s posla-višak 2019.</t>
  </si>
  <si>
    <t>65264 Sufinanciranje cijene usluge, participacije i slično-šteta na udžbenicima</t>
  </si>
  <si>
    <t>65264 Sufinanciranje cijene usluge, participacije i slično-šteta na imovini škole</t>
  </si>
  <si>
    <t>63612 Tekuće pomoći iz državnog proračuna proračunskim korisnicima JLPRS-laptopi za RN</t>
  </si>
  <si>
    <t xml:space="preserve">63612 Tekuće pomoći iz državnog proračuna proračunskim korisnicima JLPRS-školski udžbenici </t>
  </si>
  <si>
    <t>63613 Tekuće pomoći proračunskim korisnicima iz proračuna JLPRS-Općina Sveti Ivan Žabno</t>
  </si>
  <si>
    <t>63622 Kapitalne pomoći iz državnog proračuna proračunskim korisnicima JLPRS-lektira</t>
  </si>
  <si>
    <t>IZVOR FINANCIRANJA 5.3. MINISTARSTVO</t>
  </si>
  <si>
    <t>32251 Sitni inventar-laptopi RN u PŠ</t>
  </si>
  <si>
    <t>42411 Knjige-lektira</t>
  </si>
  <si>
    <t>Sveti Ivan Žabno, 25.01.2021.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</si>
</sst>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4"/>
      <color indexed="8"/>
      <name val="Times New Roman"/>
      <family val="1"/>
    </font>
    <font>
      <sz val="8.5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MS Sans Serif"/>
      <family val="2"/>
    </font>
    <font>
      <sz val="12"/>
      <color indexed="8"/>
      <name val="MS Sans Serif"/>
      <family val="2"/>
    </font>
    <font>
      <b/>
      <sz val="10"/>
      <name val="MS Sans Serif"/>
      <family val="2"/>
    </font>
    <font>
      <sz val="10"/>
      <color indexed="8"/>
      <name val="Times New Roman"/>
      <family val="1"/>
    </font>
    <font>
      <i/>
      <sz val="11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MS Sans Serif"/>
      <family val="2"/>
    </font>
    <font>
      <b/>
      <sz val="10"/>
      <color indexed="36"/>
      <name val="MS Sans Serif"/>
      <family val="2"/>
    </font>
    <font>
      <sz val="11"/>
      <color indexed="56"/>
      <name val="Calibri"/>
      <family val="2"/>
    </font>
    <font>
      <b/>
      <sz val="10"/>
      <color indexed="9"/>
      <name val="MS Sans Serif"/>
      <family val="2"/>
    </font>
    <font>
      <b/>
      <sz val="10"/>
      <color indexed="4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MS Sans Serif"/>
      <family val="2"/>
    </font>
    <font>
      <b/>
      <sz val="10"/>
      <color rgb="FF7030A0"/>
      <name val="MS Sans Serif"/>
      <family val="2"/>
    </font>
    <font>
      <sz val="11"/>
      <color rgb="FF1F497D"/>
      <name val="Calibri"/>
      <family val="2"/>
    </font>
    <font>
      <b/>
      <sz val="10"/>
      <color theme="0"/>
      <name val="MS Sans Serif"/>
      <family val="2"/>
    </font>
    <font>
      <b/>
      <sz val="10"/>
      <color rgb="FF00B0F0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7" fillId="34" borderId="7" applyNumberFormat="0" applyAlignment="0" applyProtection="0"/>
    <xf numFmtId="0" fontId="53" fillId="42" borderId="8" applyNumberFormat="0" applyAlignment="0" applyProtection="0"/>
    <xf numFmtId="0" fontId="15" fillId="0" borderId="9" applyNumberFormat="0" applyFill="0" applyAlignment="0" applyProtection="0"/>
    <xf numFmtId="0" fontId="54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4" borderId="0" applyNumberFormat="0" applyBorder="0" applyAlignment="0" applyProtection="0"/>
    <xf numFmtId="0" fontId="51" fillId="0" borderId="0">
      <alignment/>
      <protection/>
    </xf>
    <xf numFmtId="0" fontId="22" fillId="0" borderId="0">
      <alignment/>
      <protection/>
    </xf>
    <xf numFmtId="9" fontId="1" fillId="0" borderId="0" applyFont="0" applyFill="0" applyBorder="0" applyAlignment="0" applyProtection="0"/>
    <xf numFmtId="0" fontId="59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5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7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center" wrapText="1"/>
    </xf>
    <xf numFmtId="0" fontId="25" fillId="0" borderId="18" xfId="0" applyNumberFormat="1" applyFont="1" applyFill="1" applyBorder="1" applyAlignment="1" applyProtection="1" quotePrefix="1">
      <alignment horizontal="left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3" fontId="25" fillId="0" borderId="19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left"/>
    </xf>
    <xf numFmtId="0" fontId="21" fillId="7" borderId="18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4" fontId="25" fillId="7" borderId="19" xfId="0" applyNumberFormat="1" applyFont="1" applyFill="1" applyBorder="1" applyAlignment="1">
      <alignment horizontal="right"/>
    </xf>
    <xf numFmtId="4" fontId="25" fillId="0" borderId="19" xfId="0" applyNumberFormat="1" applyFont="1" applyFill="1" applyBorder="1" applyAlignment="1">
      <alignment horizontal="right"/>
    </xf>
    <xf numFmtId="4" fontId="25" fillId="0" borderId="19" xfId="0" applyNumberFormat="1" applyFont="1" applyFill="1" applyBorder="1" applyAlignment="1" applyProtection="1">
      <alignment horizontal="right" wrapText="1"/>
      <protection/>
    </xf>
    <xf numFmtId="4" fontId="25" fillId="7" borderId="19" xfId="0" applyNumberFormat="1" applyFont="1" applyFill="1" applyBorder="1" applyAlignment="1" applyProtection="1">
      <alignment horizontal="right"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2" fillId="0" borderId="19" xfId="0" applyNumberFormat="1" applyFont="1" applyFill="1" applyBorder="1" applyAlignment="1" applyProtection="1">
      <alignment horizontal="center"/>
      <protection/>
    </xf>
    <xf numFmtId="0" fontId="33" fillId="0" borderId="19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65" fillId="47" borderId="19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4" fillId="48" borderId="19" xfId="0" applyNumberFormat="1" applyFont="1" applyFill="1" applyBorder="1" applyAlignment="1" applyProtection="1">
      <alignment/>
      <protection/>
    </xf>
    <xf numFmtId="0" fontId="65" fillId="47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34" fillId="48" borderId="19" xfId="0" applyNumberFormat="1" applyFont="1" applyFill="1" applyBorder="1" applyAlignment="1" applyProtection="1">
      <alignment wrapText="1"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19" xfId="0" applyNumberFormat="1" applyFill="1" applyBorder="1" applyAlignment="1" applyProtection="1">
      <alignment/>
      <protection/>
    </xf>
    <xf numFmtId="4" fontId="65" fillId="47" borderId="19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4" fontId="34" fillId="48" borderId="19" xfId="0" applyNumberFormat="1" applyFont="1" applyFill="1" applyBorder="1" applyAlignment="1" applyProtection="1">
      <alignment/>
      <protection/>
    </xf>
    <xf numFmtId="0" fontId="66" fillId="47" borderId="19" xfId="0" applyNumberFormat="1" applyFont="1" applyFill="1" applyBorder="1" applyAlignment="1" applyProtection="1">
      <alignment/>
      <protection/>
    </xf>
    <xf numFmtId="4" fontId="66" fillId="47" borderId="19" xfId="0" applyNumberFormat="1" applyFont="1" applyFill="1" applyBorder="1" applyAlignment="1" applyProtection="1">
      <alignment/>
      <protection/>
    </xf>
    <xf numFmtId="4" fontId="25" fillId="49" borderId="19" xfId="0" applyNumberFormat="1" applyFont="1" applyFill="1" applyBorder="1" applyAlignment="1" applyProtection="1">
      <alignment horizontal="right" wrapText="1"/>
      <protection/>
    </xf>
    <xf numFmtId="4" fontId="36" fillId="49" borderId="19" xfId="0" applyNumberFormat="1" applyFont="1" applyFill="1" applyBorder="1" applyAlignment="1" applyProtection="1">
      <alignment/>
      <protection/>
    </xf>
    <xf numFmtId="0" fontId="36" fillId="49" borderId="19" xfId="0" applyNumberFormat="1" applyFont="1" applyFill="1" applyBorder="1" applyAlignment="1" applyProtection="1">
      <alignment horizontal="left"/>
      <protection/>
    </xf>
    <xf numFmtId="4" fontId="36" fillId="49" borderId="19" xfId="0" applyNumberFormat="1" applyFont="1" applyFill="1" applyBorder="1" applyAlignment="1" applyProtection="1">
      <alignment horizontal="right"/>
      <protection/>
    </xf>
    <xf numFmtId="0" fontId="36" fillId="49" borderId="19" xfId="0" applyNumberFormat="1" applyFont="1" applyFill="1" applyBorder="1" applyAlignment="1" applyProtection="1">
      <alignment horizontal="left" wrapText="1"/>
      <protection/>
    </xf>
    <xf numFmtId="0" fontId="36" fillId="50" borderId="19" xfId="0" applyNumberFormat="1" applyFont="1" applyFill="1" applyBorder="1" applyAlignment="1" applyProtection="1">
      <alignment horizontal="left"/>
      <protection/>
    </xf>
    <xf numFmtId="4" fontId="36" fillId="50" borderId="19" xfId="0" applyNumberFormat="1" applyFont="1" applyFill="1" applyBorder="1" applyAlignment="1" applyProtection="1">
      <alignment/>
      <protection/>
    </xf>
    <xf numFmtId="0" fontId="36" fillId="50" borderId="19" xfId="0" applyNumberFormat="1" applyFont="1" applyFill="1" applyBorder="1" applyAlignment="1" applyProtection="1">
      <alignment horizontal="left" wrapText="1"/>
      <protection/>
    </xf>
    <xf numFmtId="4" fontId="36" fillId="50" borderId="19" xfId="0" applyNumberFormat="1" applyFont="1" applyFill="1" applyBorder="1" applyAlignment="1" applyProtection="1">
      <alignment wrapText="1"/>
      <protection/>
    </xf>
    <xf numFmtId="0" fontId="36" fillId="50" borderId="19" xfId="87" applyFont="1" applyFill="1" applyBorder="1" applyAlignment="1">
      <alignment horizontal="left" vertical="center"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vertical="center"/>
      <protection/>
    </xf>
    <xf numFmtId="0" fontId="22" fillId="0" borderId="23" xfId="0" applyNumberFormat="1" applyFont="1" applyFill="1" applyBorder="1" applyAlignment="1" applyProtection="1">
      <alignment vertical="center"/>
      <protection/>
    </xf>
    <xf numFmtId="4" fontId="22" fillId="0" borderId="23" xfId="0" applyNumberFormat="1" applyFont="1" applyFill="1" applyBorder="1" applyAlignment="1" applyProtection="1">
      <alignment horizontal="right" vertical="center"/>
      <protection/>
    </xf>
    <xf numFmtId="0" fontId="22" fillId="0" borderId="23" xfId="0" applyNumberFormat="1" applyFont="1" applyFill="1" applyBorder="1" applyAlignment="1" applyProtection="1">
      <alignment horizontal="right" vertical="center"/>
      <protection/>
    </xf>
    <xf numFmtId="4" fontId="23" fillId="0" borderId="23" xfId="0" applyNumberFormat="1" applyFont="1" applyFill="1" applyBorder="1" applyAlignment="1" applyProtection="1">
      <alignment horizontal="right" vertical="center"/>
      <protection/>
    </xf>
    <xf numFmtId="0" fontId="67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7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 applyProtection="1">
      <alignment horizontal="right" wrapText="1"/>
      <protection/>
    </xf>
    <xf numFmtId="4" fontId="25" fillId="7" borderId="17" xfId="0" applyNumberFormat="1" applyFont="1" applyFill="1" applyBorder="1" applyAlignment="1" applyProtection="1">
      <alignment horizontal="right" wrapText="1"/>
      <protection/>
    </xf>
    <xf numFmtId="4" fontId="25" fillId="49" borderId="17" xfId="0" applyNumberFormat="1" applyFont="1" applyFill="1" applyBorder="1" applyAlignment="1" applyProtection="1">
      <alignment horizontal="right" wrapText="1"/>
      <protection/>
    </xf>
    <xf numFmtId="3" fontId="25" fillId="0" borderId="17" xfId="0" applyNumberFormat="1" applyFont="1" applyBorder="1" applyAlignment="1">
      <alignment horizontal="right"/>
    </xf>
    <xf numFmtId="3" fontId="25" fillId="7" borderId="17" xfId="0" applyNumberFormat="1" applyFont="1" applyFill="1" applyBorder="1" applyAlignment="1">
      <alignment horizontal="right"/>
    </xf>
    <xf numFmtId="0" fontId="22" fillId="0" borderId="19" xfId="0" applyNumberFormat="1" applyFont="1" applyFill="1" applyBorder="1" applyAlignment="1" applyProtection="1">
      <alignment/>
      <protection/>
    </xf>
    <xf numFmtId="4" fontId="68" fillId="51" borderId="19" xfId="0" applyNumberFormat="1" applyFont="1" applyFill="1" applyBorder="1" applyAlignment="1" applyProtection="1">
      <alignment wrapText="1"/>
      <protection/>
    </xf>
    <xf numFmtId="4" fontId="36" fillId="15" borderId="19" xfId="0" applyNumberFormat="1" applyFont="1" applyFill="1" applyBorder="1" applyAlignment="1" applyProtection="1">
      <alignment wrapText="1"/>
      <protection/>
    </xf>
    <xf numFmtId="4" fontId="36" fillId="7" borderId="19" xfId="0" applyNumberFormat="1" applyFont="1" applyFill="1" applyBorder="1" applyAlignment="1" applyProtection="1">
      <alignment wrapText="1"/>
      <protection/>
    </xf>
    <xf numFmtId="4" fontId="36" fillId="52" borderId="19" xfId="0" applyNumberFormat="1" applyFont="1" applyFill="1" applyBorder="1" applyAlignment="1" applyProtection="1">
      <alignment wrapText="1"/>
      <protection/>
    </xf>
    <xf numFmtId="4" fontId="65" fillId="47" borderId="19" xfId="0" applyNumberFormat="1" applyFont="1" applyFill="1" applyBorder="1" applyAlignment="1" applyProtection="1">
      <alignment wrapText="1"/>
      <protection/>
    </xf>
    <xf numFmtId="4" fontId="36" fillId="48" borderId="19" xfId="0" applyNumberFormat="1" applyFont="1" applyFill="1" applyBorder="1" applyAlignment="1" applyProtection="1">
      <alignment wrapText="1"/>
      <protection/>
    </xf>
    <xf numFmtId="4" fontId="69" fillId="49" borderId="19" xfId="0" applyNumberFormat="1" applyFont="1" applyFill="1" applyBorder="1" applyAlignment="1" applyProtection="1">
      <alignment wrapText="1"/>
      <protection/>
    </xf>
    <xf numFmtId="0" fontId="68" fillId="51" borderId="19" xfId="0" applyNumberFormat="1" applyFont="1" applyFill="1" applyBorder="1" applyAlignment="1" applyProtection="1">
      <alignment horizontal="center" wrapText="1"/>
      <protection/>
    </xf>
    <xf numFmtId="4" fontId="68" fillId="51" borderId="19" xfId="0" applyNumberFormat="1" applyFont="1" applyFill="1" applyBorder="1" applyAlignment="1" applyProtection="1">
      <alignment/>
      <protection/>
    </xf>
    <xf numFmtId="0" fontId="36" fillId="15" borderId="19" xfId="0" applyNumberFormat="1" applyFont="1" applyFill="1" applyBorder="1" applyAlignment="1" applyProtection="1">
      <alignment horizontal="center" wrapText="1"/>
      <protection/>
    </xf>
    <xf numFmtId="4" fontId="36" fillId="15" borderId="19" xfId="0" applyNumberFormat="1" applyFont="1" applyFill="1" applyBorder="1" applyAlignment="1" applyProtection="1">
      <alignment/>
      <protection/>
    </xf>
    <xf numFmtId="0" fontId="36" fillId="7" borderId="19" xfId="0" applyNumberFormat="1" applyFont="1" applyFill="1" applyBorder="1" applyAlignment="1" applyProtection="1">
      <alignment horizontal="center" wrapText="1"/>
      <protection/>
    </xf>
    <xf numFmtId="4" fontId="36" fillId="7" borderId="19" xfId="0" applyNumberFormat="1" applyFont="1" applyFill="1" applyBorder="1" applyAlignment="1" applyProtection="1">
      <alignment/>
      <protection/>
    </xf>
    <xf numFmtId="0" fontId="36" fillId="52" borderId="19" xfId="0" applyNumberFormat="1" applyFont="1" applyFill="1" applyBorder="1" applyAlignment="1" applyProtection="1">
      <alignment horizontal="center" wrapText="1"/>
      <protection/>
    </xf>
    <xf numFmtId="4" fontId="36" fillId="52" borderId="19" xfId="0" applyNumberFormat="1" applyFont="1" applyFill="1" applyBorder="1" applyAlignment="1" applyProtection="1">
      <alignment/>
      <protection/>
    </xf>
    <xf numFmtId="0" fontId="69" fillId="49" borderId="19" xfId="0" applyNumberFormat="1" applyFont="1" applyFill="1" applyBorder="1" applyAlignment="1" applyProtection="1">
      <alignment/>
      <protection/>
    </xf>
    <xf numFmtId="4" fontId="69" fillId="49" borderId="19" xfId="0" applyNumberFormat="1" applyFont="1" applyFill="1" applyBorder="1" applyAlignment="1" applyProtection="1">
      <alignment/>
      <protection/>
    </xf>
    <xf numFmtId="0" fontId="36" fillId="52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ill="1" applyBorder="1" applyAlignment="1" applyProtection="1">
      <alignment/>
      <protection/>
    </xf>
    <xf numFmtId="0" fontId="36" fillId="15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69" fillId="49" borderId="19" xfId="0" applyNumberFormat="1" applyFont="1" applyFill="1" applyBorder="1" applyAlignment="1" applyProtection="1">
      <alignment/>
      <protection/>
    </xf>
    <xf numFmtId="4" fontId="69" fillId="49" borderId="19" xfId="0" applyNumberFormat="1" applyFont="1" applyFill="1" applyBorder="1" applyAlignment="1" applyProtection="1">
      <alignment/>
      <protection/>
    </xf>
    <xf numFmtId="0" fontId="34" fillId="48" borderId="19" xfId="0" applyNumberFormat="1" applyFont="1" applyFill="1" applyBorder="1" applyAlignment="1" applyProtection="1">
      <alignment horizontal="left" wrapText="1"/>
      <protection/>
    </xf>
    <xf numFmtId="0" fontId="69" fillId="49" borderId="19" xfId="0" applyNumberFormat="1" applyFont="1" applyFill="1" applyBorder="1" applyAlignment="1" applyProtection="1">
      <alignment horizontal="left" wrapText="1"/>
      <protection/>
    </xf>
    <xf numFmtId="0" fontId="65" fillId="47" borderId="19" xfId="0" applyNumberFormat="1" applyFont="1" applyFill="1" applyBorder="1" applyAlignment="1" applyProtection="1">
      <alignment horizontal="left" wrapText="1"/>
      <protection/>
    </xf>
    <xf numFmtId="0" fontId="69" fillId="49" borderId="19" xfId="0" applyNumberFormat="1" applyFont="1" applyFill="1" applyBorder="1" applyAlignment="1" applyProtection="1">
      <alignment wrapText="1"/>
      <protection/>
    </xf>
    <xf numFmtId="4" fontId="65" fillId="47" borderId="19" xfId="0" applyNumberFormat="1" applyFont="1" applyFill="1" applyBorder="1" applyAlignment="1" applyProtection="1">
      <alignment/>
      <protection/>
    </xf>
    <xf numFmtId="0" fontId="34" fillId="48" borderId="19" xfId="0" applyNumberFormat="1" applyFon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 horizontal="left"/>
      <protection/>
    </xf>
    <xf numFmtId="0" fontId="36" fillId="52" borderId="19" xfId="0" applyNumberFormat="1" applyFont="1" applyFill="1" applyBorder="1" applyAlignment="1" applyProtection="1">
      <alignment/>
      <protection/>
    </xf>
    <xf numFmtId="0" fontId="69" fillId="49" borderId="19" xfId="0" applyNumberFormat="1" applyFont="1" applyFill="1" applyBorder="1" applyAlignment="1" applyProtection="1">
      <alignment wrapText="1"/>
      <protection/>
    </xf>
    <xf numFmtId="0" fontId="36" fillId="15" borderId="19" xfId="0" applyNumberFormat="1" applyFont="1" applyFill="1" applyBorder="1" applyAlignment="1" applyProtection="1">
      <alignment/>
      <protection/>
    </xf>
    <xf numFmtId="4" fontId="36" fillId="49" borderId="19" xfId="0" applyNumberFormat="1" applyFont="1" applyFill="1" applyBorder="1" applyAlignment="1" applyProtection="1">
      <alignment wrapText="1"/>
      <protection/>
    </xf>
    <xf numFmtId="4" fontId="36" fillId="48" borderId="19" xfId="0" applyNumberFormat="1" applyFont="1" applyFill="1" applyBorder="1" applyAlignment="1" applyProtection="1">
      <alignment/>
      <protection/>
    </xf>
    <xf numFmtId="4" fontId="66" fillId="47" borderId="19" xfId="0" applyNumberFormat="1" applyFont="1" applyFill="1" applyBorder="1" applyAlignment="1" applyProtection="1">
      <alignment wrapText="1"/>
      <protection/>
    </xf>
    <xf numFmtId="4" fontId="34" fillId="48" borderId="19" xfId="0" applyNumberFormat="1" applyFont="1" applyFill="1" applyBorder="1" applyAlignment="1" applyProtection="1">
      <alignment/>
      <protection/>
    </xf>
    <xf numFmtId="4" fontId="22" fillId="0" borderId="23" xfId="0" applyNumberFormat="1" applyFont="1" applyFill="1" applyBorder="1" applyAlignment="1" applyProtection="1">
      <alignment vertical="center"/>
      <protection/>
    </xf>
    <xf numFmtId="4" fontId="25" fillId="0" borderId="17" xfId="0" applyNumberFormat="1" applyFont="1" applyBorder="1" applyAlignment="1">
      <alignment horizontal="right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34" fillId="48" borderId="19" xfId="0" applyNumberFormat="1" applyFont="1" applyFill="1" applyBorder="1" applyAlignment="1" applyProtection="1">
      <alignment horizontal="left"/>
      <protection/>
    </xf>
    <xf numFmtId="4" fontId="34" fillId="48" borderId="19" xfId="0" applyNumberFormat="1" applyFont="1" applyFill="1" applyBorder="1" applyAlignment="1" applyProtection="1">
      <alignment horizontal="right"/>
      <protection/>
    </xf>
    <xf numFmtId="0" fontId="65" fillId="47" borderId="19" xfId="0" applyNumberFormat="1" applyFont="1" applyFill="1" applyBorder="1" applyAlignment="1" applyProtection="1">
      <alignment wrapText="1"/>
      <protection/>
    </xf>
    <xf numFmtId="0" fontId="34" fillId="48" borderId="19" xfId="0" applyNumberFormat="1" applyFont="1" applyFill="1" applyBorder="1" applyAlignment="1" applyProtection="1">
      <alignment wrapText="1"/>
      <protection/>
    </xf>
    <xf numFmtId="4" fontId="34" fillId="48" borderId="19" xfId="0" applyNumberFormat="1" applyFont="1" applyFill="1" applyBorder="1" applyAlignment="1" applyProtection="1">
      <alignment wrapText="1"/>
      <protection/>
    </xf>
    <xf numFmtId="4" fontId="69" fillId="49" borderId="19" xfId="0" applyNumberFormat="1" applyFont="1" applyFill="1" applyBorder="1" applyAlignment="1" applyProtection="1">
      <alignment wrapText="1"/>
      <protection/>
    </xf>
    <xf numFmtId="4" fontId="36" fillId="53" borderId="19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7" borderId="17" xfId="0" applyNumberFormat="1" applyFont="1" applyFill="1" applyBorder="1" applyAlignment="1" applyProtection="1">
      <alignment horizontal="left" wrapText="1"/>
      <protection/>
    </xf>
    <xf numFmtId="0" fontId="29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28" fillId="0" borderId="17" xfId="0" applyNumberFormat="1" applyFont="1" applyFill="1" applyBorder="1" applyAlignment="1" applyProtection="1">
      <alignment horizontal="left" wrapText="1"/>
      <protection/>
    </xf>
    <xf numFmtId="0" fontId="29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28" fillId="0" borderId="17" xfId="0" applyFont="1" applyFill="1" applyBorder="1" applyAlignment="1" quotePrefix="1">
      <alignment horizontal="left"/>
    </xf>
    <xf numFmtId="0" fontId="28" fillId="0" borderId="17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28" fillId="0" borderId="17" xfId="0" applyFont="1" applyBorder="1" applyAlignment="1" quotePrefix="1">
      <alignment horizontal="left"/>
    </xf>
    <xf numFmtId="0" fontId="28" fillId="7" borderId="17" xfId="0" applyNumberFormat="1" applyFont="1" applyFill="1" applyBorder="1" applyAlignment="1" applyProtection="1" quotePrefix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5" fillId="49" borderId="17" xfId="0" applyNumberFormat="1" applyFont="1" applyFill="1" applyBorder="1" applyAlignment="1" applyProtection="1">
      <alignment horizontal="left" wrapText="1"/>
      <protection/>
    </xf>
    <xf numFmtId="0" fontId="25" fillId="49" borderId="18" xfId="0" applyNumberFormat="1" applyFont="1" applyFill="1" applyBorder="1" applyAlignment="1" applyProtection="1">
      <alignment horizontal="left" wrapText="1"/>
      <protection/>
    </xf>
    <xf numFmtId="0" fontId="25" fillId="49" borderId="24" xfId="0" applyNumberFormat="1" applyFont="1" applyFill="1" applyBorder="1" applyAlignment="1" applyProtection="1">
      <alignment horizontal="left" wrapText="1"/>
      <protection/>
    </xf>
    <xf numFmtId="0" fontId="25" fillId="7" borderId="17" xfId="0" applyNumberFormat="1" applyFont="1" applyFill="1" applyBorder="1" applyAlignment="1" applyProtection="1">
      <alignment horizontal="left" wrapText="1"/>
      <protection/>
    </xf>
    <xf numFmtId="0" fontId="25" fillId="7" borderId="18" xfId="0" applyNumberFormat="1" applyFont="1" applyFill="1" applyBorder="1" applyAlignment="1" applyProtection="1">
      <alignment horizontal="left" wrapText="1"/>
      <protection/>
    </xf>
    <xf numFmtId="0" fontId="25" fillId="7" borderId="24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25" xfId="0" applyNumberFormat="1" applyFont="1" applyFill="1" applyBorder="1" applyAlignment="1" applyProtection="1">
      <alignment horizontal="center" vertical="center"/>
      <protection/>
    </xf>
    <xf numFmtId="0" fontId="23" fillId="0" borderId="26" xfId="0" applyNumberFormat="1" applyFont="1" applyFill="1" applyBorder="1" applyAlignment="1" applyProtection="1">
      <alignment horizontal="center" vertical="center"/>
      <protection/>
    </xf>
    <xf numFmtId="0" fontId="22" fillId="0" borderId="27" xfId="0" applyNumberFormat="1" applyFont="1" applyFill="1" applyBorder="1" applyAlignment="1" applyProtection="1">
      <alignment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Obično_List7" xfId="87"/>
    <cellStyle name="Percent" xfId="88"/>
    <cellStyle name="Povezana ćelija" xfId="89"/>
    <cellStyle name="Followed Hyperlink" xfId="90"/>
    <cellStyle name="Provjera ćelije" xfId="91"/>
    <cellStyle name="Tekst objašnjenja" xfId="92"/>
    <cellStyle name="Tekst upozorenja" xfId="93"/>
    <cellStyle name="Total" xfId="94"/>
    <cellStyle name="Ukupni zbroj" xfId="95"/>
    <cellStyle name="Unos" xfId="96"/>
    <cellStyle name="Currency" xfId="97"/>
    <cellStyle name="Currency [0]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38"/>
  <sheetViews>
    <sheetView zoomScalePageLayoutView="0" workbookViewId="0" topLeftCell="A16">
      <selection activeCell="E32" sqref="E3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5" customWidth="1"/>
    <col min="5" max="5" width="44.7109375" style="1" customWidth="1"/>
    <col min="6" max="8" width="29.2812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3.5">
      <c r="A2" s="126"/>
      <c r="B2" s="126"/>
      <c r="C2" s="126"/>
      <c r="D2" s="126"/>
      <c r="E2" s="126"/>
      <c r="F2" s="126"/>
      <c r="G2" s="66"/>
      <c r="H2" s="66"/>
    </row>
    <row r="3" spans="1:8" ht="54.75" customHeight="1">
      <c r="A3" s="127" t="s">
        <v>180</v>
      </c>
      <c r="B3" s="127"/>
      <c r="C3" s="127"/>
      <c r="D3" s="127"/>
      <c r="E3" s="127"/>
      <c r="F3" s="127"/>
      <c r="G3" s="67"/>
      <c r="H3" s="67"/>
    </row>
    <row r="4" spans="1:8" s="5" customFormat="1" ht="26.25" customHeight="1">
      <c r="A4" s="127" t="s">
        <v>7</v>
      </c>
      <c r="B4" s="127"/>
      <c r="C4" s="127"/>
      <c r="D4" s="127"/>
      <c r="E4" s="127"/>
      <c r="F4" s="128"/>
      <c r="G4" s="68"/>
      <c r="H4" s="68"/>
    </row>
    <row r="5" spans="1:5" ht="15.75" customHeight="1">
      <c r="A5" s="6"/>
      <c r="B5" s="7"/>
      <c r="C5" s="7"/>
      <c r="D5" s="7"/>
      <c r="E5" s="7"/>
    </row>
    <row r="6" spans="1:9" ht="27.75" customHeight="1">
      <c r="A6" s="8"/>
      <c r="B6" s="9"/>
      <c r="C6" s="9"/>
      <c r="D6" s="10"/>
      <c r="E6" s="11"/>
      <c r="F6" s="70" t="s">
        <v>181</v>
      </c>
      <c r="G6" s="12" t="s">
        <v>171</v>
      </c>
      <c r="H6" s="12" t="s">
        <v>175</v>
      </c>
      <c r="I6" s="16"/>
    </row>
    <row r="7" spans="1:9" ht="27.75" customHeight="1">
      <c r="A7" s="129" t="s">
        <v>8</v>
      </c>
      <c r="B7" s="130"/>
      <c r="C7" s="130"/>
      <c r="D7" s="130"/>
      <c r="E7" s="131"/>
      <c r="F7" s="71">
        <f>+F8+F9</f>
        <v>8510286.43</v>
      </c>
      <c r="G7" s="71">
        <f>+G8+G9</f>
        <v>8303223.82</v>
      </c>
      <c r="H7" s="22">
        <f>SUM(G7/F7*100)</f>
        <v>97.56691373782587</v>
      </c>
      <c r="I7" s="16"/>
    </row>
    <row r="8" spans="1:8" ht="22.5" customHeight="1">
      <c r="A8" s="132" t="s">
        <v>0</v>
      </c>
      <c r="B8" s="133"/>
      <c r="C8" s="133"/>
      <c r="D8" s="133"/>
      <c r="E8" s="134"/>
      <c r="F8" s="72">
        <v>8510286.43</v>
      </c>
      <c r="G8" s="23">
        <v>8303223.82</v>
      </c>
      <c r="H8" s="22">
        <f aca="true" t="shared" si="0" ref="H8:H13">SUM(G8/F8*100)</f>
        <v>97.56691373782587</v>
      </c>
    </row>
    <row r="9" spans="1:8" ht="22.5" customHeight="1">
      <c r="A9" s="135" t="s">
        <v>10</v>
      </c>
      <c r="B9" s="134"/>
      <c r="C9" s="134"/>
      <c r="D9" s="134"/>
      <c r="E9" s="134"/>
      <c r="F9" s="72">
        <v>0</v>
      </c>
      <c r="G9" s="23">
        <v>0</v>
      </c>
      <c r="H9" s="23">
        <v>0</v>
      </c>
    </row>
    <row r="10" spans="1:8" ht="22.5" customHeight="1">
      <c r="A10" s="17" t="s">
        <v>9</v>
      </c>
      <c r="B10" s="18"/>
      <c r="C10" s="18"/>
      <c r="D10" s="18"/>
      <c r="E10" s="18"/>
      <c r="F10" s="71">
        <f>+F11+F12</f>
        <v>8493396.4</v>
      </c>
      <c r="G10" s="71">
        <f>+G11+G12</f>
        <v>8405234.07</v>
      </c>
      <c r="H10" s="22">
        <f t="shared" si="0"/>
        <v>98.96198969354592</v>
      </c>
    </row>
    <row r="11" spans="1:10" ht="22.5" customHeight="1">
      <c r="A11" s="136" t="s">
        <v>1</v>
      </c>
      <c r="B11" s="133"/>
      <c r="C11" s="133"/>
      <c r="D11" s="133"/>
      <c r="E11" s="137"/>
      <c r="F11" s="73">
        <v>8300701.73</v>
      </c>
      <c r="G11" s="24">
        <v>8211730.15</v>
      </c>
      <c r="H11" s="22">
        <f t="shared" si="0"/>
        <v>98.92814387392764</v>
      </c>
      <c r="I11" s="2"/>
      <c r="J11" s="2"/>
    </row>
    <row r="12" spans="1:10" ht="22.5" customHeight="1">
      <c r="A12" s="138" t="s">
        <v>11</v>
      </c>
      <c r="B12" s="134"/>
      <c r="C12" s="134"/>
      <c r="D12" s="134"/>
      <c r="E12" s="134"/>
      <c r="F12" s="73">
        <v>192694.67</v>
      </c>
      <c r="G12" s="24">
        <v>193503.92</v>
      </c>
      <c r="H12" s="22">
        <f t="shared" si="0"/>
        <v>100.41996491132836</v>
      </c>
      <c r="I12" s="2"/>
      <c r="J12" s="2"/>
    </row>
    <row r="13" spans="1:10" ht="22.5" customHeight="1">
      <c r="A13" s="139" t="s">
        <v>2</v>
      </c>
      <c r="B13" s="130"/>
      <c r="C13" s="130"/>
      <c r="D13" s="130"/>
      <c r="E13" s="130"/>
      <c r="F13" s="74">
        <v>16890.03</v>
      </c>
      <c r="G13" s="74">
        <f>+G7-G10</f>
        <v>-102010.25</v>
      </c>
      <c r="H13" s="22">
        <f t="shared" si="0"/>
        <v>-603.9672516863499</v>
      </c>
      <c r="J13" s="2"/>
    </row>
    <row r="14" spans="1:8" ht="25.5" customHeight="1">
      <c r="A14" s="127"/>
      <c r="B14" s="140"/>
      <c r="C14" s="140"/>
      <c r="D14" s="140"/>
      <c r="E14" s="140"/>
      <c r="F14" s="141"/>
      <c r="G14" s="78"/>
      <c r="H14" s="78"/>
    </row>
    <row r="15" spans="1:10" ht="27.75" customHeight="1">
      <c r="A15" s="8"/>
      <c r="B15" s="9"/>
      <c r="C15" s="9"/>
      <c r="D15" s="10"/>
      <c r="E15" s="11"/>
      <c r="F15" s="70" t="s">
        <v>181</v>
      </c>
      <c r="G15" s="12" t="s">
        <v>171</v>
      </c>
      <c r="H15" s="12" t="s">
        <v>175</v>
      </c>
      <c r="J15" s="2"/>
    </row>
    <row r="16" spans="1:10" ht="30.75" customHeight="1">
      <c r="A16" s="142" t="s">
        <v>12</v>
      </c>
      <c r="B16" s="143"/>
      <c r="C16" s="143"/>
      <c r="D16" s="143"/>
      <c r="E16" s="144"/>
      <c r="F16" s="75">
        <v>-16890.03</v>
      </c>
      <c r="G16" s="45">
        <v>-16890.03</v>
      </c>
      <c r="H16" s="45">
        <f>SUM(G16/F16*100)</f>
        <v>100</v>
      </c>
      <c r="J16" s="2"/>
    </row>
    <row r="17" spans="1:10" ht="34.5" customHeight="1">
      <c r="A17" s="145" t="s">
        <v>13</v>
      </c>
      <c r="B17" s="146"/>
      <c r="C17" s="146"/>
      <c r="D17" s="146"/>
      <c r="E17" s="147"/>
      <c r="F17" s="74">
        <v>-16890.03</v>
      </c>
      <c r="G17" s="25">
        <f>SUM(G13+G16)</f>
        <v>-118900.28</v>
      </c>
      <c r="H17" s="45">
        <f>SUM(G17/F17*100)</f>
        <v>703.9672516863499</v>
      </c>
      <c r="J17" s="2"/>
    </row>
    <row r="18" spans="1:10" s="4" customFormat="1" ht="25.5" customHeight="1">
      <c r="A18" s="150"/>
      <c r="B18" s="140"/>
      <c r="C18" s="140"/>
      <c r="D18" s="140"/>
      <c r="E18" s="140"/>
      <c r="F18" s="141"/>
      <c r="G18" s="78"/>
      <c r="H18" s="78"/>
      <c r="J18" s="19"/>
    </row>
    <row r="19" spans="1:11" s="4" customFormat="1" ht="27.75" customHeight="1">
      <c r="A19" s="8"/>
      <c r="B19" s="9"/>
      <c r="C19" s="9"/>
      <c r="D19" s="10"/>
      <c r="E19" s="11"/>
      <c r="F19" s="70" t="s">
        <v>181</v>
      </c>
      <c r="G19" s="12" t="s">
        <v>171</v>
      </c>
      <c r="H19" s="12" t="s">
        <v>175</v>
      </c>
      <c r="J19" s="19"/>
      <c r="K19" s="19"/>
    </row>
    <row r="20" spans="1:10" s="4" customFormat="1" ht="22.5" customHeight="1">
      <c r="A20" s="132" t="s">
        <v>3</v>
      </c>
      <c r="B20" s="133"/>
      <c r="C20" s="133"/>
      <c r="D20" s="133"/>
      <c r="E20" s="133"/>
      <c r="F20" s="76"/>
      <c r="G20" s="13"/>
      <c r="H20" s="13"/>
      <c r="J20" s="19"/>
    </row>
    <row r="21" spans="1:8" s="4" customFormat="1" ht="33.75" customHeight="1">
      <c r="A21" s="132" t="s">
        <v>4</v>
      </c>
      <c r="B21" s="133"/>
      <c r="C21" s="133"/>
      <c r="D21" s="133"/>
      <c r="E21" s="133"/>
      <c r="F21" s="76"/>
      <c r="G21" s="13"/>
      <c r="H21" s="13"/>
    </row>
    <row r="22" spans="1:11" s="4" customFormat="1" ht="22.5" customHeight="1">
      <c r="A22" s="139" t="s">
        <v>5</v>
      </c>
      <c r="B22" s="130"/>
      <c r="C22" s="130"/>
      <c r="D22" s="130"/>
      <c r="E22" s="130"/>
      <c r="F22" s="77">
        <f>F20-F21</f>
        <v>0</v>
      </c>
      <c r="G22" s="77">
        <f>G20-G21</f>
        <v>0</v>
      </c>
      <c r="H22" s="77">
        <f>H20-H21</f>
        <v>0</v>
      </c>
      <c r="J22" s="20"/>
      <c r="K22" s="19"/>
    </row>
    <row r="23" spans="1:8" s="4" customFormat="1" ht="25.5" customHeight="1">
      <c r="A23" s="150"/>
      <c r="B23" s="140"/>
      <c r="C23" s="140"/>
      <c r="D23" s="140"/>
      <c r="E23" s="140"/>
      <c r="F23" s="141"/>
      <c r="G23" s="78"/>
      <c r="H23" s="78"/>
    </row>
    <row r="24" spans="1:8" s="4" customFormat="1" ht="22.5" customHeight="1">
      <c r="A24" s="136" t="s">
        <v>6</v>
      </c>
      <c r="B24" s="133"/>
      <c r="C24" s="133"/>
      <c r="D24" s="133"/>
      <c r="E24" s="133"/>
      <c r="F24" s="76">
        <v>0</v>
      </c>
      <c r="G24" s="117"/>
      <c r="H24" s="76">
        <v>0</v>
      </c>
    </row>
    <row r="25" spans="1:5" s="4" customFormat="1" ht="18" customHeight="1">
      <c r="A25" s="14"/>
      <c r="B25" s="7"/>
      <c r="C25" s="7"/>
      <c r="D25" s="7"/>
      <c r="E25" s="7"/>
    </row>
    <row r="26" spans="1:8" ht="42" customHeight="1">
      <c r="A26" s="148" t="s">
        <v>215</v>
      </c>
      <c r="B26" s="149"/>
      <c r="C26" s="149"/>
      <c r="D26" s="149"/>
      <c r="E26" s="149"/>
      <c r="F26" s="149"/>
      <c r="G26" s="69" t="s">
        <v>169</v>
      </c>
      <c r="H26" s="69"/>
    </row>
    <row r="27" spans="1:8" ht="12.75">
      <c r="A27" s="64"/>
      <c r="B27" s="64"/>
      <c r="C27" s="64"/>
      <c r="D27" s="65"/>
      <c r="E27" s="64"/>
      <c r="F27" s="64"/>
      <c r="G27" s="64" t="s">
        <v>170</v>
      </c>
      <c r="H27" s="64"/>
    </row>
    <row r="28" spans="1:8" ht="12.75">
      <c r="A28" s="64"/>
      <c r="B28" s="64"/>
      <c r="C28" s="64"/>
      <c r="D28" s="65"/>
      <c r="E28" s="64"/>
      <c r="F28" s="64"/>
      <c r="G28" s="64"/>
      <c r="H28" s="64"/>
    </row>
    <row r="29" spans="1:8" ht="12.75">
      <c r="A29" s="64"/>
      <c r="B29" s="64"/>
      <c r="C29" s="64"/>
      <c r="D29" s="65"/>
      <c r="E29" s="64"/>
      <c r="F29" s="64"/>
      <c r="G29" s="64"/>
      <c r="H29" s="64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5:8" ht="12.75">
      <c r="E33" s="21"/>
      <c r="F33" s="3"/>
      <c r="G33" s="3"/>
      <c r="H33" s="3"/>
    </row>
    <row r="34" spans="5:8" ht="12.75">
      <c r="E34" s="21"/>
      <c r="F34" s="2"/>
      <c r="G34" s="2"/>
      <c r="H34" s="2"/>
    </row>
    <row r="35" spans="5:8" ht="12.75">
      <c r="E35" s="21"/>
      <c r="F35" s="2"/>
      <c r="G35" s="2"/>
      <c r="H35" s="2"/>
    </row>
    <row r="36" spans="5:8" ht="12.75">
      <c r="E36" s="21"/>
      <c r="F36" s="2"/>
      <c r="G36" s="2"/>
      <c r="H36" s="2"/>
    </row>
    <row r="37" spans="5:8" ht="12.75">
      <c r="E37" s="21"/>
      <c r="F37" s="2"/>
      <c r="G37" s="2"/>
      <c r="H37" s="2"/>
    </row>
    <row r="38" ht="12.75">
      <c r="E38" s="21"/>
    </row>
  </sheetData>
  <sheetProtection/>
  <mergeCells count="19">
    <mergeCell ref="A26:F26"/>
    <mergeCell ref="A18:F18"/>
    <mergeCell ref="A20:E20"/>
    <mergeCell ref="A21:E21"/>
    <mergeCell ref="A22:E22"/>
    <mergeCell ref="A23:F23"/>
    <mergeCell ref="A24:E24"/>
    <mergeCell ref="A11:E11"/>
    <mergeCell ref="A12:E12"/>
    <mergeCell ref="A13:E13"/>
    <mergeCell ref="A14:F14"/>
    <mergeCell ref="A16:E16"/>
    <mergeCell ref="A17:E17"/>
    <mergeCell ref="A2:F2"/>
    <mergeCell ref="A3:F3"/>
    <mergeCell ref="A4:F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="60" zoomScalePageLayoutView="0" workbookViewId="0" topLeftCell="A73">
      <selection activeCell="A92" sqref="A92"/>
    </sheetView>
  </sheetViews>
  <sheetFormatPr defaultColWidth="9.140625" defaultRowHeight="12.75"/>
  <cols>
    <col min="1" max="1" width="85.7109375" style="0" customWidth="1"/>
    <col min="2" max="3" width="22.28125" style="0" customWidth="1"/>
    <col min="4" max="4" width="22.7109375" style="0" customWidth="1"/>
  </cols>
  <sheetData>
    <row r="1" spans="1:10" ht="17.25">
      <c r="A1" s="26" t="s">
        <v>180</v>
      </c>
      <c r="B1" s="26"/>
      <c r="C1" s="26"/>
      <c r="D1" s="26"/>
      <c r="E1" s="26"/>
      <c r="F1" s="26"/>
      <c r="G1" s="26"/>
      <c r="H1" s="26"/>
      <c r="I1" s="26"/>
      <c r="J1" s="26"/>
    </row>
    <row r="3" spans="1:4" ht="12">
      <c r="A3" s="28" t="s">
        <v>14</v>
      </c>
      <c r="B3" s="28" t="s">
        <v>181</v>
      </c>
      <c r="C3" s="28" t="s">
        <v>185</v>
      </c>
      <c r="D3" s="28" t="s">
        <v>174</v>
      </c>
    </row>
    <row r="4" spans="1:4" ht="12">
      <c r="A4" s="27">
        <v>1</v>
      </c>
      <c r="B4" s="27">
        <v>2</v>
      </c>
      <c r="C4" s="27">
        <v>3</v>
      </c>
      <c r="D4" s="27">
        <v>4</v>
      </c>
    </row>
    <row r="5" spans="1:4" ht="12">
      <c r="A5" s="30" t="s">
        <v>15</v>
      </c>
      <c r="B5" s="40">
        <f>SUM(B6:B8)</f>
        <v>526178.6</v>
      </c>
      <c r="C5" s="40">
        <f>SUM(C6:C8)</f>
        <v>501314.58999999997</v>
      </c>
      <c r="D5" s="40">
        <f>SUM(C5/B5*100)</f>
        <v>95.27460637889872</v>
      </c>
    </row>
    <row r="6" spans="1:4" ht="12">
      <c r="A6" s="31" t="s">
        <v>16</v>
      </c>
      <c r="B6" s="39">
        <v>421700</v>
      </c>
      <c r="C6" s="39">
        <v>398526.74</v>
      </c>
      <c r="D6" s="113">
        <f aca="true" t="shared" si="0" ref="D6:D76">SUM(C6/B6*100)</f>
        <v>94.50479962058334</v>
      </c>
    </row>
    <row r="7" spans="1:4" ht="12">
      <c r="A7" s="31" t="s">
        <v>187</v>
      </c>
      <c r="B7" s="39">
        <v>22678.6</v>
      </c>
      <c r="C7" s="39">
        <v>22678.6</v>
      </c>
      <c r="D7" s="113">
        <f t="shared" si="0"/>
        <v>100</v>
      </c>
    </row>
    <row r="8" spans="1:4" ht="12">
      <c r="A8" s="31" t="s">
        <v>17</v>
      </c>
      <c r="B8" s="39">
        <v>81800</v>
      </c>
      <c r="C8" s="39">
        <v>80109.25</v>
      </c>
      <c r="D8" s="113">
        <f t="shared" si="0"/>
        <v>97.9330684596577</v>
      </c>
    </row>
    <row r="9" spans="1:4" ht="24">
      <c r="A9" s="54" t="s">
        <v>155</v>
      </c>
      <c r="B9" s="46">
        <f>SUM(B5)</f>
        <v>526178.6</v>
      </c>
      <c r="C9" s="46">
        <f>SUM(C5)</f>
        <v>501314.58999999997</v>
      </c>
      <c r="D9" s="46">
        <f t="shared" si="0"/>
        <v>95.27460637889872</v>
      </c>
    </row>
    <row r="10" spans="1:4" ht="12">
      <c r="A10" s="30" t="s">
        <v>18</v>
      </c>
      <c r="B10" s="40">
        <f>SUM(B11+B12)</f>
        <v>67954.70999999999</v>
      </c>
      <c r="C10" s="40">
        <f>SUM(C11+C12)</f>
        <v>20918.86</v>
      </c>
      <c r="D10" s="40">
        <f t="shared" si="0"/>
        <v>30.783532149574334</v>
      </c>
    </row>
    <row r="11" spans="1:4" ht="12">
      <c r="A11" s="31" t="s">
        <v>16</v>
      </c>
      <c r="B11" s="39">
        <v>49740</v>
      </c>
      <c r="C11" s="39">
        <v>2704.15</v>
      </c>
      <c r="D11" s="113">
        <f t="shared" si="0"/>
        <v>5.436570164857258</v>
      </c>
    </row>
    <row r="12" spans="1:4" ht="12">
      <c r="A12" s="31" t="s">
        <v>187</v>
      </c>
      <c r="B12" s="39">
        <v>18214.71</v>
      </c>
      <c r="C12" s="39">
        <v>18214.71</v>
      </c>
      <c r="D12" s="113">
        <f t="shared" si="0"/>
        <v>100</v>
      </c>
    </row>
    <row r="13" spans="1:4" ht="24">
      <c r="A13" s="49" t="s">
        <v>155</v>
      </c>
      <c r="B13" s="48">
        <f>SUM(B10)</f>
        <v>67954.70999999999</v>
      </c>
      <c r="C13" s="48">
        <f>SUM(C10)</f>
        <v>20918.86</v>
      </c>
      <c r="D13" s="46">
        <f t="shared" si="0"/>
        <v>30.783532149574334</v>
      </c>
    </row>
    <row r="14" spans="1:4" ht="12">
      <c r="A14" s="30" t="s">
        <v>19</v>
      </c>
      <c r="B14" s="40">
        <f>SUM(B16+B19)</f>
        <v>7212</v>
      </c>
      <c r="C14" s="40">
        <f>SUM(C16+C19)</f>
        <v>5503.06</v>
      </c>
      <c r="D14" s="40">
        <f t="shared" si="0"/>
        <v>76.30421519689408</v>
      </c>
    </row>
    <row r="15" spans="1:4" ht="12">
      <c r="A15" s="31" t="s">
        <v>20</v>
      </c>
      <c r="B15" s="39">
        <v>10</v>
      </c>
      <c r="C15" s="39">
        <v>1.06</v>
      </c>
      <c r="D15" s="113">
        <f t="shared" si="0"/>
        <v>10.600000000000001</v>
      </c>
    </row>
    <row r="16" spans="1:4" ht="12">
      <c r="A16" s="47" t="s">
        <v>150</v>
      </c>
      <c r="B16" s="46">
        <f>SUM(B15)</f>
        <v>10</v>
      </c>
      <c r="C16" s="46">
        <f>SUM(C15)</f>
        <v>1.06</v>
      </c>
      <c r="D16" s="46">
        <f t="shared" si="0"/>
        <v>10.600000000000001</v>
      </c>
    </row>
    <row r="17" spans="1:4" ht="12">
      <c r="A17" s="32" t="s">
        <v>21</v>
      </c>
      <c r="B17" s="39">
        <v>2000</v>
      </c>
      <c r="C17" s="39">
        <v>300</v>
      </c>
      <c r="D17" s="113">
        <f t="shared" si="0"/>
        <v>15</v>
      </c>
    </row>
    <row r="18" spans="1:4" ht="12">
      <c r="A18" s="31" t="s">
        <v>22</v>
      </c>
      <c r="B18" s="39">
        <v>5202</v>
      </c>
      <c r="C18" s="39">
        <v>5202</v>
      </c>
      <c r="D18" s="113">
        <f t="shared" si="0"/>
        <v>100</v>
      </c>
    </row>
    <row r="19" spans="1:4" ht="12">
      <c r="A19" s="47" t="s">
        <v>151</v>
      </c>
      <c r="B19" s="46">
        <f>SUM(B17:B18)</f>
        <v>7202</v>
      </c>
      <c r="C19" s="46">
        <f>SUM(C17:C18)</f>
        <v>5502</v>
      </c>
      <c r="D19" s="46">
        <f t="shared" si="0"/>
        <v>76.39544570952513</v>
      </c>
    </row>
    <row r="20" spans="1:4" ht="24">
      <c r="A20" s="33" t="s">
        <v>23</v>
      </c>
      <c r="B20" s="40">
        <f>SUM(B21:B25)</f>
        <v>248131.12</v>
      </c>
      <c r="C20" s="40">
        <f>SUM(C21:C25)</f>
        <v>143643.13</v>
      </c>
      <c r="D20" s="40">
        <f t="shared" si="0"/>
        <v>57.890009927009565</v>
      </c>
    </row>
    <row r="21" spans="1:4" ht="12">
      <c r="A21" s="31" t="s">
        <v>186</v>
      </c>
      <c r="B21" s="39">
        <v>233700</v>
      </c>
      <c r="C21" s="39">
        <v>128117.38</v>
      </c>
      <c r="D21" s="113">
        <f t="shared" si="0"/>
        <v>54.821300813008136</v>
      </c>
    </row>
    <row r="22" spans="1:4" ht="12">
      <c r="A22" s="31" t="s">
        <v>188</v>
      </c>
      <c r="B22" s="39">
        <v>9431.12</v>
      </c>
      <c r="C22" s="39">
        <v>9431.12</v>
      </c>
      <c r="D22" s="113">
        <f t="shared" si="0"/>
        <v>100</v>
      </c>
    </row>
    <row r="23" spans="1:4" ht="12">
      <c r="A23" s="31" t="s">
        <v>189</v>
      </c>
      <c r="B23" s="39">
        <v>5000</v>
      </c>
      <c r="C23" s="39">
        <v>5125</v>
      </c>
      <c r="D23" s="113">
        <f t="shared" si="0"/>
        <v>102.49999999999999</v>
      </c>
    </row>
    <row r="24" spans="1:4" ht="12">
      <c r="A24" s="31" t="s">
        <v>206</v>
      </c>
      <c r="B24" s="39">
        <v>0</v>
      </c>
      <c r="C24" s="39">
        <v>350.88</v>
      </c>
      <c r="D24" s="113" t="e">
        <f t="shared" si="0"/>
        <v>#DIV/0!</v>
      </c>
    </row>
    <row r="25" spans="1:4" ht="12">
      <c r="A25" s="31" t="s">
        <v>207</v>
      </c>
      <c r="B25" s="39">
        <v>0</v>
      </c>
      <c r="C25" s="39">
        <v>618.75</v>
      </c>
      <c r="D25" s="113" t="e">
        <f t="shared" si="0"/>
        <v>#DIV/0!</v>
      </c>
    </row>
    <row r="26" spans="1:4" ht="12">
      <c r="A26" s="47" t="s">
        <v>152</v>
      </c>
      <c r="B26" s="46">
        <f>SUM(B21:B24)</f>
        <v>248131.12</v>
      </c>
      <c r="C26" s="46">
        <f>SUM(C21:C25)</f>
        <v>143643.13</v>
      </c>
      <c r="D26" s="46">
        <f t="shared" si="0"/>
        <v>57.890009927009565</v>
      </c>
    </row>
    <row r="27" spans="1:4" ht="12">
      <c r="A27" s="30" t="s">
        <v>24</v>
      </c>
      <c r="B27" s="40">
        <f>SUM(B29+B37)</f>
        <v>197245.89999999997</v>
      </c>
      <c r="C27" s="40">
        <f>SUM(C29+C37)</f>
        <v>238947.46</v>
      </c>
      <c r="D27" s="40">
        <f t="shared" si="0"/>
        <v>121.14191473688429</v>
      </c>
    </row>
    <row r="28" spans="1:4" ht="12">
      <c r="A28" s="31" t="s">
        <v>25</v>
      </c>
      <c r="B28" s="39">
        <v>1535.55</v>
      </c>
      <c r="C28" s="39">
        <v>0</v>
      </c>
      <c r="D28" s="113">
        <f t="shared" si="0"/>
        <v>0</v>
      </c>
    </row>
    <row r="29" spans="1:4" ht="12">
      <c r="A29" s="47" t="s">
        <v>153</v>
      </c>
      <c r="B29" s="48">
        <f>SUM(B28)</f>
        <v>1535.55</v>
      </c>
      <c r="C29" s="48">
        <f>SUM(C28)</f>
        <v>0</v>
      </c>
      <c r="D29" s="46">
        <f t="shared" si="0"/>
        <v>0</v>
      </c>
    </row>
    <row r="30" spans="1:4" ht="12">
      <c r="A30" s="31" t="s">
        <v>26</v>
      </c>
      <c r="B30" s="39">
        <v>2592</v>
      </c>
      <c r="C30" s="39">
        <v>2592</v>
      </c>
      <c r="D30" s="113">
        <f t="shared" si="0"/>
        <v>100</v>
      </c>
    </row>
    <row r="31" spans="1:4" ht="12">
      <c r="A31" s="34" t="s">
        <v>209</v>
      </c>
      <c r="B31" s="39">
        <v>47653.68</v>
      </c>
      <c r="C31" s="39">
        <v>47653.68</v>
      </c>
      <c r="D31" s="113">
        <f t="shared" si="0"/>
        <v>100</v>
      </c>
    </row>
    <row r="32" spans="1:4" ht="12">
      <c r="A32" s="34" t="s">
        <v>208</v>
      </c>
      <c r="B32" s="39">
        <v>0</v>
      </c>
      <c r="C32" s="39">
        <v>53980</v>
      </c>
      <c r="D32" s="113" t="e">
        <f t="shared" si="0"/>
        <v>#DIV/0!</v>
      </c>
    </row>
    <row r="33" spans="1:4" ht="24">
      <c r="A33" s="34" t="s">
        <v>190</v>
      </c>
      <c r="B33" s="39">
        <v>1400</v>
      </c>
      <c r="C33" s="39">
        <v>1098</v>
      </c>
      <c r="D33" s="113">
        <f t="shared" si="0"/>
        <v>78.42857142857143</v>
      </c>
    </row>
    <row r="34" spans="1:4" ht="12">
      <c r="A34" s="34" t="s">
        <v>210</v>
      </c>
      <c r="B34" s="39">
        <v>33170</v>
      </c>
      <c r="C34" s="39">
        <v>20229.11</v>
      </c>
      <c r="D34" s="113">
        <f t="shared" si="0"/>
        <v>60.9861621947543</v>
      </c>
    </row>
    <row r="35" spans="1:4" ht="12">
      <c r="A35" s="34" t="s">
        <v>211</v>
      </c>
      <c r="B35" s="39">
        <v>0</v>
      </c>
      <c r="C35" s="39">
        <v>2500</v>
      </c>
      <c r="D35" s="113" t="e">
        <f t="shared" si="0"/>
        <v>#DIV/0!</v>
      </c>
    </row>
    <row r="36" spans="1:4" ht="24">
      <c r="A36" s="34" t="s">
        <v>157</v>
      </c>
      <c r="B36" s="39">
        <v>110894.67</v>
      </c>
      <c r="C36" s="39">
        <v>110894.67</v>
      </c>
      <c r="D36" s="113">
        <f t="shared" si="0"/>
        <v>100</v>
      </c>
    </row>
    <row r="37" spans="1:4" ht="12">
      <c r="A37" s="49" t="s">
        <v>154</v>
      </c>
      <c r="B37" s="46">
        <f>SUM(B30:B36)</f>
        <v>195710.34999999998</v>
      </c>
      <c r="C37" s="46">
        <f>SUM(C30:C36)</f>
        <v>238947.46</v>
      </c>
      <c r="D37" s="46">
        <f t="shared" si="0"/>
        <v>122.0923982814399</v>
      </c>
    </row>
    <row r="38" spans="1:4" ht="12">
      <c r="A38" s="30" t="s">
        <v>29</v>
      </c>
      <c r="B38" s="40">
        <f>SUM(B39)</f>
        <v>3636</v>
      </c>
      <c r="C38" s="40">
        <f>SUM(C39)</f>
        <v>6036</v>
      </c>
      <c r="D38" s="40">
        <f t="shared" si="0"/>
        <v>166.006600660066</v>
      </c>
    </row>
    <row r="39" spans="1:4" ht="12">
      <c r="A39" s="31" t="s">
        <v>30</v>
      </c>
      <c r="B39" s="39">
        <v>3636</v>
      </c>
      <c r="C39" s="39">
        <v>6036</v>
      </c>
      <c r="D39" s="113">
        <f t="shared" si="0"/>
        <v>166.006600660066</v>
      </c>
    </row>
    <row r="40" spans="1:4" ht="12">
      <c r="A40" s="30" t="s">
        <v>212</v>
      </c>
      <c r="B40" s="40">
        <f>SUM(B41)</f>
        <v>7038550</v>
      </c>
      <c r="C40" s="40">
        <f>SUM(C41)</f>
        <v>7028245.77</v>
      </c>
      <c r="D40" s="40">
        <f t="shared" si="0"/>
        <v>99.85360294378813</v>
      </c>
    </row>
    <row r="41" spans="1:4" ht="12">
      <c r="A41" s="31" t="s">
        <v>26</v>
      </c>
      <c r="B41" s="39">
        <v>7038550</v>
      </c>
      <c r="C41" s="39">
        <v>7028245.77</v>
      </c>
      <c r="D41" s="113">
        <f t="shared" si="0"/>
        <v>99.85360294378813</v>
      </c>
    </row>
    <row r="42" spans="1:4" ht="12">
      <c r="A42" s="50" t="s">
        <v>154</v>
      </c>
      <c r="B42" s="51">
        <f>SUM(B40)</f>
        <v>7038550</v>
      </c>
      <c r="C42" s="51">
        <f>SUM(C40)</f>
        <v>7028245.77</v>
      </c>
      <c r="D42" s="46">
        <f t="shared" si="0"/>
        <v>99.85360294378813</v>
      </c>
    </row>
    <row r="43" spans="1:4" ht="12">
      <c r="A43" s="30" t="s">
        <v>109</v>
      </c>
      <c r="B43" s="40">
        <f>SUM(B44)</f>
        <v>0</v>
      </c>
      <c r="C43" s="40">
        <f>SUM(C44)</f>
        <v>0</v>
      </c>
      <c r="D43" s="40" t="e">
        <f t="shared" si="0"/>
        <v>#DIV/0!</v>
      </c>
    </row>
    <row r="44" spans="1:4" ht="12">
      <c r="A44" s="31" t="s">
        <v>28</v>
      </c>
      <c r="B44" s="39">
        <v>0</v>
      </c>
      <c r="C44" s="39"/>
      <c r="D44" s="113" t="e">
        <f t="shared" si="0"/>
        <v>#DIV/0!</v>
      </c>
    </row>
    <row r="45" spans="1:4" ht="12">
      <c r="A45" s="50" t="s">
        <v>154</v>
      </c>
      <c r="B45" s="51">
        <f>SUM(B43)</f>
        <v>0</v>
      </c>
      <c r="C45" s="51">
        <f>SUM(C43)</f>
        <v>0</v>
      </c>
      <c r="D45" s="46" t="e">
        <f t="shared" si="0"/>
        <v>#DIV/0!</v>
      </c>
    </row>
    <row r="46" spans="1:4" ht="12">
      <c r="A46" s="30" t="s">
        <v>110</v>
      </c>
      <c r="B46" s="40">
        <f>SUM(B47)</f>
        <v>132760</v>
      </c>
      <c r="C46" s="40">
        <f>SUM(C47)</f>
        <v>140772.16</v>
      </c>
      <c r="D46" s="40">
        <f t="shared" si="0"/>
        <v>106.03507080445918</v>
      </c>
    </row>
    <row r="47" spans="1:4" ht="12">
      <c r="A47" s="34" t="s">
        <v>27</v>
      </c>
      <c r="B47" s="39">
        <v>132760</v>
      </c>
      <c r="C47" s="39">
        <v>140772.16</v>
      </c>
      <c r="D47" s="113">
        <f t="shared" si="0"/>
        <v>106.03507080445918</v>
      </c>
    </row>
    <row r="48" spans="1:4" ht="12">
      <c r="A48" s="52" t="s">
        <v>154</v>
      </c>
      <c r="B48" s="51">
        <f>SUM(B46)</f>
        <v>132760</v>
      </c>
      <c r="C48" s="51">
        <f>SUM(C46)</f>
        <v>140772.16</v>
      </c>
      <c r="D48" s="46">
        <f t="shared" si="0"/>
        <v>106.03507080445918</v>
      </c>
    </row>
    <row r="49" spans="1:4" ht="24">
      <c r="A49" s="33" t="s">
        <v>111</v>
      </c>
      <c r="B49" s="40">
        <f>SUM(B50)</f>
        <v>2850</v>
      </c>
      <c r="C49" s="40">
        <f>SUM(C50)</f>
        <v>2612.5</v>
      </c>
      <c r="D49" s="40">
        <f t="shared" si="0"/>
        <v>91.66666666666666</v>
      </c>
    </row>
    <row r="50" spans="1:4" ht="12">
      <c r="A50" s="31" t="s">
        <v>16</v>
      </c>
      <c r="B50" s="39">
        <v>2850</v>
      </c>
      <c r="C50" s="39">
        <v>2612.5</v>
      </c>
      <c r="D50" s="113">
        <f t="shared" si="0"/>
        <v>91.66666666666666</v>
      </c>
    </row>
    <row r="51" spans="1:4" ht="24">
      <c r="A51" s="52" t="s">
        <v>155</v>
      </c>
      <c r="B51" s="51">
        <f>SUM(B49)</f>
        <v>2850</v>
      </c>
      <c r="C51" s="51">
        <f>SUM(C49)</f>
        <v>2612.5</v>
      </c>
      <c r="D51" s="46">
        <f t="shared" si="0"/>
        <v>91.66666666666666</v>
      </c>
    </row>
    <row r="52" spans="1:4" ht="24">
      <c r="A52" s="33" t="s">
        <v>112</v>
      </c>
      <c r="B52" s="40">
        <f>SUM(B53)</f>
        <v>1959.61</v>
      </c>
      <c r="C52" s="40">
        <f>SUM(C53)</f>
        <v>1564.41</v>
      </c>
      <c r="D52" s="40">
        <f t="shared" si="0"/>
        <v>79.83272181709626</v>
      </c>
    </row>
    <row r="53" spans="1:4" ht="12">
      <c r="A53" s="31" t="s">
        <v>16</v>
      </c>
      <c r="B53" s="39">
        <v>1959.61</v>
      </c>
      <c r="C53" s="39">
        <v>1564.41</v>
      </c>
      <c r="D53" s="113">
        <f t="shared" si="0"/>
        <v>79.83272181709626</v>
      </c>
    </row>
    <row r="54" spans="1:4" ht="24">
      <c r="A54" s="52" t="s">
        <v>155</v>
      </c>
      <c r="B54" s="51">
        <f>SUM(B52)</f>
        <v>1959.61</v>
      </c>
      <c r="C54" s="51">
        <f>SUM(C52)</f>
        <v>1564.41</v>
      </c>
      <c r="D54" s="46">
        <f t="shared" si="0"/>
        <v>79.83272181709626</v>
      </c>
    </row>
    <row r="55" spans="1:4" ht="12">
      <c r="A55" s="30" t="s">
        <v>113</v>
      </c>
      <c r="B55" s="40">
        <f>SUM(B56)</f>
        <v>7838.47</v>
      </c>
      <c r="C55" s="40">
        <f>SUM(C56)</f>
        <v>6257.68</v>
      </c>
      <c r="D55" s="40">
        <f t="shared" si="0"/>
        <v>79.83292657878387</v>
      </c>
    </row>
    <row r="56" spans="1:4" ht="12">
      <c r="A56" s="35" t="s">
        <v>31</v>
      </c>
      <c r="B56" s="39">
        <v>7838.47</v>
      </c>
      <c r="C56" s="39">
        <v>6257.68</v>
      </c>
      <c r="D56" s="113">
        <f t="shared" si="0"/>
        <v>79.83292657878387</v>
      </c>
    </row>
    <row r="57" spans="1:4" ht="12">
      <c r="A57" s="50" t="s">
        <v>156</v>
      </c>
      <c r="B57" s="51">
        <f>SUM(B55)</f>
        <v>7838.47</v>
      </c>
      <c r="C57" s="51">
        <f>SUM(C55)</f>
        <v>6257.68</v>
      </c>
      <c r="D57" s="46">
        <f t="shared" si="0"/>
        <v>79.83292657878387</v>
      </c>
    </row>
    <row r="58" spans="1:4" ht="12">
      <c r="A58" s="33" t="s">
        <v>114</v>
      </c>
      <c r="B58" s="40">
        <f>SUM(B59)</f>
        <v>186163.73</v>
      </c>
      <c r="C58" s="40">
        <f>SUM(C59)</f>
        <v>148620.06</v>
      </c>
      <c r="D58" s="40">
        <f t="shared" si="0"/>
        <v>79.8329835784876</v>
      </c>
    </row>
    <row r="59" spans="1:4" ht="24">
      <c r="A59" s="36" t="s">
        <v>32</v>
      </c>
      <c r="B59" s="39">
        <v>186163.73</v>
      </c>
      <c r="C59" s="39">
        <v>148620.06</v>
      </c>
      <c r="D59" s="113">
        <f t="shared" si="0"/>
        <v>79.8329835784876</v>
      </c>
    </row>
    <row r="60" spans="1:4" ht="12">
      <c r="A60" s="52" t="s">
        <v>156</v>
      </c>
      <c r="B60" s="53">
        <f>SUM(B58)</f>
        <v>186163.73</v>
      </c>
      <c r="C60" s="53">
        <f>SUM(C58)</f>
        <v>148620.06</v>
      </c>
      <c r="D60" s="46">
        <f t="shared" si="0"/>
        <v>79.8329835784876</v>
      </c>
    </row>
    <row r="61" spans="1:4" ht="24">
      <c r="A61" s="33" t="s">
        <v>182</v>
      </c>
      <c r="B61" s="40">
        <f>SUM(B62)</f>
        <v>42966.85</v>
      </c>
      <c r="C61" s="40">
        <f>SUM(C62)</f>
        <v>42966.85</v>
      </c>
      <c r="D61" s="40">
        <f t="shared" si="0"/>
        <v>100</v>
      </c>
    </row>
    <row r="62" spans="1:4" ht="24">
      <c r="A62" s="36" t="s">
        <v>32</v>
      </c>
      <c r="B62" s="39">
        <v>42966.85</v>
      </c>
      <c r="C62" s="39">
        <v>42966.85</v>
      </c>
      <c r="D62" s="113">
        <f t="shared" si="0"/>
        <v>100</v>
      </c>
    </row>
    <row r="63" spans="1:4" ht="12">
      <c r="A63" s="52" t="s">
        <v>156</v>
      </c>
      <c r="B63" s="51">
        <f>SUM(B61)</f>
        <v>42966.85</v>
      </c>
      <c r="C63" s="51">
        <f>SUM(C61)</f>
        <v>42966.85</v>
      </c>
      <c r="D63" s="46">
        <f t="shared" si="0"/>
        <v>100</v>
      </c>
    </row>
    <row r="64" spans="1:4" ht="24">
      <c r="A64" s="33" t="s">
        <v>115</v>
      </c>
      <c r="B64" s="40">
        <f>SUM(B65+B66)</f>
        <v>17239.44</v>
      </c>
      <c r="C64" s="40">
        <f>SUM(C67)</f>
        <v>15821.29</v>
      </c>
      <c r="D64" s="40">
        <f t="shared" si="0"/>
        <v>91.77380471755464</v>
      </c>
    </row>
    <row r="65" spans="1:4" ht="24">
      <c r="A65" s="36" t="s">
        <v>32</v>
      </c>
      <c r="B65" s="39">
        <v>15682.68</v>
      </c>
      <c r="C65" s="39">
        <v>14264.53</v>
      </c>
      <c r="D65" s="113">
        <f t="shared" si="0"/>
        <v>90.95722159732902</v>
      </c>
    </row>
    <row r="66" spans="1:4" ht="24">
      <c r="A66" s="36" t="s">
        <v>191</v>
      </c>
      <c r="B66" s="39">
        <v>1556.76</v>
      </c>
      <c r="C66" s="39">
        <v>1556.76</v>
      </c>
      <c r="D66" s="113"/>
    </row>
    <row r="67" spans="1:4" ht="12">
      <c r="A67" s="52" t="s">
        <v>156</v>
      </c>
      <c r="B67" s="51">
        <f>SUM(B64)</f>
        <v>17239.44</v>
      </c>
      <c r="C67" s="51">
        <f>SUM(C65:C66)</f>
        <v>15821.29</v>
      </c>
      <c r="D67" s="46">
        <f t="shared" si="0"/>
        <v>91.77380471755464</v>
      </c>
    </row>
    <row r="68" spans="1:4" ht="24">
      <c r="A68" s="33" t="s">
        <v>128</v>
      </c>
      <c r="B68" s="40">
        <f>SUM(B69)</f>
        <v>0</v>
      </c>
      <c r="C68" s="40">
        <f>SUM(C69)</f>
        <v>0</v>
      </c>
      <c r="D68" s="40" t="e">
        <f t="shared" si="0"/>
        <v>#DIV/0!</v>
      </c>
    </row>
    <row r="69" spans="1:4" ht="12">
      <c r="A69" s="36" t="s">
        <v>16</v>
      </c>
      <c r="B69" s="39"/>
      <c r="C69" s="39"/>
      <c r="D69" s="113" t="e">
        <f t="shared" si="0"/>
        <v>#DIV/0!</v>
      </c>
    </row>
    <row r="70" spans="1:4" ht="24">
      <c r="A70" s="52" t="s">
        <v>155</v>
      </c>
      <c r="B70" s="51">
        <f>SUM(B68)</f>
        <v>0</v>
      </c>
      <c r="C70" s="51">
        <f>SUM(C68)</f>
        <v>0</v>
      </c>
      <c r="D70" s="46" t="e">
        <f t="shared" si="0"/>
        <v>#DIV/0!</v>
      </c>
    </row>
    <row r="71" spans="1:4" ht="12">
      <c r="A71" s="33" t="s">
        <v>129</v>
      </c>
      <c r="B71" s="40">
        <f>SUM(B72)</f>
        <v>0</v>
      </c>
      <c r="C71" s="40">
        <f>SUM(C72)</f>
        <v>0</v>
      </c>
      <c r="D71" s="40" t="e">
        <f t="shared" si="0"/>
        <v>#DIV/0!</v>
      </c>
    </row>
    <row r="72" spans="1:4" ht="12">
      <c r="A72" s="36" t="s">
        <v>31</v>
      </c>
      <c r="B72" s="39"/>
      <c r="C72" s="39"/>
      <c r="D72" s="113" t="e">
        <f t="shared" si="0"/>
        <v>#DIV/0!</v>
      </c>
    </row>
    <row r="73" spans="1:4" ht="12">
      <c r="A73" s="52" t="s">
        <v>156</v>
      </c>
      <c r="B73" s="51">
        <f>SUM(B71)</f>
        <v>0</v>
      </c>
      <c r="C73" s="51">
        <f>SUM(C71)</f>
        <v>0</v>
      </c>
      <c r="D73" s="46" t="e">
        <f t="shared" si="0"/>
        <v>#DIV/0!</v>
      </c>
    </row>
    <row r="74" spans="1:4" ht="12">
      <c r="A74" s="33" t="s">
        <v>130</v>
      </c>
      <c r="B74" s="40">
        <f>SUM(B75)</f>
        <v>0</v>
      </c>
      <c r="C74" s="40">
        <f>SUM(C75)</f>
        <v>0</v>
      </c>
      <c r="D74" s="40" t="e">
        <f t="shared" si="0"/>
        <v>#DIV/0!</v>
      </c>
    </row>
    <row r="75" spans="1:4" ht="24">
      <c r="A75" s="36" t="s">
        <v>32</v>
      </c>
      <c r="B75" s="39"/>
      <c r="C75" s="39"/>
      <c r="D75" s="113" t="e">
        <f t="shared" si="0"/>
        <v>#DIV/0!</v>
      </c>
    </row>
    <row r="76" spans="1:4" ht="12">
      <c r="A76" s="52" t="s">
        <v>156</v>
      </c>
      <c r="B76" s="51">
        <f>SUM(B74)</f>
        <v>0</v>
      </c>
      <c r="C76" s="51">
        <f>SUM(C74)</f>
        <v>0</v>
      </c>
      <c r="D76" s="46" t="e">
        <f t="shared" si="0"/>
        <v>#DIV/0!</v>
      </c>
    </row>
    <row r="77" spans="1:9" ht="24">
      <c r="A77" s="33" t="s">
        <v>183</v>
      </c>
      <c r="B77" s="40">
        <f>SUM(B78)</f>
        <v>29600</v>
      </c>
      <c r="C77" s="40">
        <f>SUM(C78)</f>
        <v>0</v>
      </c>
      <c r="D77" s="40">
        <f aca="true" t="shared" si="1" ref="D77:D83">SUM(C77/B77*100)</f>
        <v>0</v>
      </c>
      <c r="I77" s="41"/>
    </row>
    <row r="78" spans="1:4" ht="24">
      <c r="A78" s="36" t="s">
        <v>32</v>
      </c>
      <c r="B78" s="39">
        <v>29600</v>
      </c>
      <c r="C78" s="39">
        <v>0</v>
      </c>
      <c r="D78" s="113">
        <f t="shared" si="1"/>
        <v>0</v>
      </c>
    </row>
    <row r="79" spans="1:4" ht="12">
      <c r="A79" s="52" t="s">
        <v>156</v>
      </c>
      <c r="B79" s="51">
        <f>SUM(B77)</f>
        <v>29600</v>
      </c>
      <c r="C79" s="51">
        <f>SUM(C77)</f>
        <v>0</v>
      </c>
      <c r="D79" s="46">
        <f t="shared" si="1"/>
        <v>0</v>
      </c>
    </row>
    <row r="80" spans="1:4" ht="12">
      <c r="A80" s="33" t="s">
        <v>126</v>
      </c>
      <c r="B80" s="40">
        <f>SUM(B81)</f>
        <v>0</v>
      </c>
      <c r="C80" s="40">
        <f>SUM(C81)</f>
        <v>0</v>
      </c>
      <c r="D80" s="40" t="e">
        <f t="shared" si="1"/>
        <v>#DIV/0!</v>
      </c>
    </row>
    <row r="81" spans="1:4" ht="24">
      <c r="A81" s="36" t="s">
        <v>32</v>
      </c>
      <c r="B81" s="39"/>
      <c r="C81" s="39"/>
      <c r="D81" s="113" t="e">
        <f t="shared" si="1"/>
        <v>#DIV/0!</v>
      </c>
    </row>
    <row r="82" spans="1:4" ht="12">
      <c r="A82" s="52" t="s">
        <v>156</v>
      </c>
      <c r="B82" s="51">
        <f>SUM(B80)</f>
        <v>0</v>
      </c>
      <c r="C82" s="51">
        <f>SUM(C80)</f>
        <v>0</v>
      </c>
      <c r="D82" s="46" t="e">
        <f t="shared" si="1"/>
        <v>#DIV/0!</v>
      </c>
    </row>
    <row r="83" spans="1:4" ht="12">
      <c r="A83" s="43" t="s">
        <v>33</v>
      </c>
      <c r="B83" s="44">
        <f>SUM(B5+B10+B14+B20+B27+B38+B40+B43+B46+B49+B52+B55+B58+B61+B64+B68+B71+B74+B77+B80)</f>
        <v>8510286.43</v>
      </c>
      <c r="C83" s="44">
        <f>SUM(C5+C10+C14+C20+C27+C38+C40+C43+C46+C49+C52+C55+C58+C61+C64+C68+C71+C74+C77+C80)</f>
        <v>8303223.819999998</v>
      </c>
      <c r="D83" s="40">
        <f t="shared" si="1"/>
        <v>97.56691373782584</v>
      </c>
    </row>
    <row r="85" ht="12">
      <c r="A85" t="s">
        <v>215</v>
      </c>
    </row>
    <row r="86" ht="12">
      <c r="B86" t="s">
        <v>169</v>
      </c>
    </row>
    <row r="87" ht="12">
      <c r="B87" t="s">
        <v>170</v>
      </c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2"/>
  <sheetViews>
    <sheetView view="pageBreakPreview" zoomScale="60" zoomScalePageLayoutView="0" workbookViewId="0" topLeftCell="A247">
      <selection activeCell="A267" sqref="A267"/>
    </sheetView>
  </sheetViews>
  <sheetFormatPr defaultColWidth="9.140625" defaultRowHeight="12.75"/>
  <cols>
    <col min="1" max="1" width="54.7109375" style="0" customWidth="1"/>
    <col min="2" max="3" width="23.57421875" style="0" customWidth="1"/>
    <col min="4" max="4" width="19.28125" style="0" customWidth="1"/>
  </cols>
  <sheetData>
    <row r="1" spans="1:9" ht="15">
      <c r="A1" s="29" t="s">
        <v>184</v>
      </c>
      <c r="B1" s="29"/>
      <c r="C1" s="29"/>
      <c r="D1" s="29"/>
      <c r="E1" s="29"/>
      <c r="F1" s="29"/>
      <c r="G1" s="29"/>
      <c r="H1" s="29"/>
      <c r="I1" s="29"/>
    </row>
    <row r="3" spans="1:4" ht="12">
      <c r="A3" s="28" t="s">
        <v>14</v>
      </c>
      <c r="B3" s="28" t="s">
        <v>181</v>
      </c>
      <c r="C3" s="28" t="s">
        <v>185</v>
      </c>
      <c r="D3" s="28" t="s">
        <v>174</v>
      </c>
    </row>
    <row r="4" spans="1:4" ht="12">
      <c r="A4" s="27">
        <v>1</v>
      </c>
      <c r="B4" s="27">
        <v>2</v>
      </c>
      <c r="C4" s="27">
        <v>3</v>
      </c>
      <c r="D4" s="27">
        <v>4</v>
      </c>
    </row>
    <row r="5" spans="1:4" ht="36">
      <c r="A5" s="86" t="s">
        <v>133</v>
      </c>
      <c r="B5" s="87">
        <f>SUM(B258)</f>
        <v>8493396.4</v>
      </c>
      <c r="C5" s="87">
        <f>SUM(C258)</f>
        <v>8405234.069999998</v>
      </c>
      <c r="D5" s="79">
        <f>SUM(C5/B5*100)</f>
        <v>98.96198969354589</v>
      </c>
    </row>
    <row r="6" spans="1:4" ht="12">
      <c r="A6" s="88" t="s">
        <v>134</v>
      </c>
      <c r="B6" s="89">
        <f>SUM(B5)</f>
        <v>8493396.4</v>
      </c>
      <c r="C6" s="89">
        <f>SUM(C5)</f>
        <v>8405234.069999998</v>
      </c>
      <c r="D6" s="80">
        <f aca="true" t="shared" si="0" ref="D6:D78">SUM(C6/B6*100)</f>
        <v>98.96198969354589</v>
      </c>
    </row>
    <row r="7" spans="1:4" ht="24">
      <c r="A7" s="90" t="s">
        <v>135</v>
      </c>
      <c r="B7" s="91">
        <f>SUM(B9+B57+B61)</f>
        <v>503500</v>
      </c>
      <c r="C7" s="91">
        <f>SUM(C9+C61)</f>
        <v>471427.61</v>
      </c>
      <c r="D7" s="81">
        <f t="shared" si="0"/>
        <v>93.63011122144985</v>
      </c>
    </row>
    <row r="8" spans="1:4" ht="36">
      <c r="A8" s="92" t="s">
        <v>136</v>
      </c>
      <c r="B8" s="93">
        <f>SUM(B9)</f>
        <v>421700</v>
      </c>
      <c r="C8" s="93">
        <f>SUM(C9)</f>
        <v>417830.86</v>
      </c>
      <c r="D8" s="82">
        <f t="shared" si="0"/>
        <v>99.0824899217453</v>
      </c>
    </row>
    <row r="9" spans="1:4" ht="24">
      <c r="A9" s="33" t="s">
        <v>34</v>
      </c>
      <c r="B9" s="83">
        <f>SUM(B16+B29+B45+B50+B53+B55)</f>
        <v>421700</v>
      </c>
      <c r="C9" s="83">
        <f>SUM(C16+C29+C45+C50+C53+C55)</f>
        <v>417830.86</v>
      </c>
      <c r="D9" s="83">
        <f t="shared" si="0"/>
        <v>99.0824899217453</v>
      </c>
    </row>
    <row r="10" spans="1:4" ht="12">
      <c r="A10" s="31" t="s">
        <v>35</v>
      </c>
      <c r="B10" s="39">
        <v>2600</v>
      </c>
      <c r="C10" s="39">
        <v>1620</v>
      </c>
      <c r="D10" s="123">
        <f t="shared" si="0"/>
        <v>62.30769230769231</v>
      </c>
    </row>
    <row r="11" spans="1:4" ht="12">
      <c r="A11" s="31" t="s">
        <v>36</v>
      </c>
      <c r="B11" s="39">
        <v>0</v>
      </c>
      <c r="C11" s="39">
        <v>0</v>
      </c>
      <c r="D11" s="123" t="e">
        <f t="shared" si="0"/>
        <v>#DIV/0!</v>
      </c>
    </row>
    <row r="12" spans="1:4" ht="12">
      <c r="A12" s="31" t="s">
        <v>37</v>
      </c>
      <c r="B12" s="39">
        <v>3600</v>
      </c>
      <c r="C12" s="39">
        <v>1965</v>
      </c>
      <c r="D12" s="123">
        <f t="shared" si="0"/>
        <v>54.58333333333333</v>
      </c>
    </row>
    <row r="13" spans="1:4" ht="12">
      <c r="A13" s="31" t="s">
        <v>38</v>
      </c>
      <c r="B13" s="39">
        <v>0</v>
      </c>
      <c r="C13" s="39">
        <v>1330</v>
      </c>
      <c r="D13" s="123" t="e">
        <f t="shared" si="0"/>
        <v>#DIV/0!</v>
      </c>
    </row>
    <row r="14" spans="1:4" ht="12">
      <c r="A14" s="31" t="s">
        <v>192</v>
      </c>
      <c r="B14" s="39">
        <v>600</v>
      </c>
      <c r="C14" s="39">
        <v>586</v>
      </c>
      <c r="D14" s="123">
        <f t="shared" si="0"/>
        <v>97.66666666666667</v>
      </c>
    </row>
    <row r="15" spans="1:4" ht="12">
      <c r="A15" s="31" t="s">
        <v>39</v>
      </c>
      <c r="B15" s="39">
        <v>1800</v>
      </c>
      <c r="C15" s="39">
        <v>1044</v>
      </c>
      <c r="D15" s="123">
        <f t="shared" si="0"/>
        <v>57.99999999999999</v>
      </c>
    </row>
    <row r="16" spans="1:4" ht="12">
      <c r="A16" s="94" t="s">
        <v>40</v>
      </c>
      <c r="B16" s="95">
        <f>SUM(B10:B15)</f>
        <v>8600</v>
      </c>
      <c r="C16" s="95">
        <f>SUM(C10:C15)</f>
        <v>6545</v>
      </c>
      <c r="D16" s="85">
        <f t="shared" si="0"/>
        <v>76.10465116279069</v>
      </c>
    </row>
    <row r="17" spans="1:4" ht="12">
      <c r="A17" s="31" t="s">
        <v>41</v>
      </c>
      <c r="B17" s="39">
        <v>21000</v>
      </c>
      <c r="C17" s="39">
        <v>20785.53</v>
      </c>
      <c r="D17" s="123">
        <f t="shared" si="0"/>
        <v>98.97871428571428</v>
      </c>
    </row>
    <row r="18" spans="1:4" ht="12">
      <c r="A18" s="31" t="s">
        <v>42</v>
      </c>
      <c r="B18" s="39">
        <v>6000</v>
      </c>
      <c r="C18" s="39">
        <v>4339.25</v>
      </c>
      <c r="D18" s="123">
        <f t="shared" si="0"/>
        <v>72.32083333333334</v>
      </c>
    </row>
    <row r="19" spans="1:4" ht="12">
      <c r="A19" s="31" t="s">
        <v>43</v>
      </c>
      <c r="B19" s="39">
        <v>11900</v>
      </c>
      <c r="C19" s="39">
        <v>10650.3</v>
      </c>
      <c r="D19" s="123">
        <f t="shared" si="0"/>
        <v>89.4983193277311</v>
      </c>
    </row>
    <row r="20" spans="1:4" ht="12">
      <c r="A20" s="31" t="s">
        <v>44</v>
      </c>
      <c r="B20" s="39">
        <v>20000</v>
      </c>
      <c r="C20" s="39">
        <v>18035.57</v>
      </c>
      <c r="D20" s="123">
        <f t="shared" si="0"/>
        <v>90.17785</v>
      </c>
    </row>
    <row r="21" spans="1:4" ht="12">
      <c r="A21" s="31" t="s">
        <v>45</v>
      </c>
      <c r="B21" s="39">
        <v>36300</v>
      </c>
      <c r="C21" s="39">
        <v>38906.38</v>
      </c>
      <c r="D21" s="123">
        <f t="shared" si="0"/>
        <v>107.18011019283746</v>
      </c>
    </row>
    <row r="22" spans="1:4" ht="12">
      <c r="A22" s="31" t="s">
        <v>46</v>
      </c>
      <c r="B22" s="39">
        <v>85300</v>
      </c>
      <c r="C22" s="39">
        <v>94574.13</v>
      </c>
      <c r="D22" s="123">
        <f t="shared" si="0"/>
        <v>110.87236811254397</v>
      </c>
    </row>
    <row r="23" spans="1:4" ht="12">
      <c r="A23" s="31" t="s">
        <v>47</v>
      </c>
      <c r="B23" s="39">
        <v>2500</v>
      </c>
      <c r="C23" s="39">
        <v>1816.57</v>
      </c>
      <c r="D23" s="123">
        <f t="shared" si="0"/>
        <v>72.66279999999999</v>
      </c>
    </row>
    <row r="24" spans="1:4" ht="12">
      <c r="A24" s="31" t="s">
        <v>48</v>
      </c>
      <c r="B24" s="39">
        <v>36900</v>
      </c>
      <c r="C24" s="39">
        <v>36900</v>
      </c>
      <c r="D24" s="123">
        <f t="shared" si="0"/>
        <v>100</v>
      </c>
    </row>
    <row r="25" spans="1:4" ht="12">
      <c r="A25" s="31" t="s">
        <v>49</v>
      </c>
      <c r="B25" s="39">
        <v>10000</v>
      </c>
      <c r="C25" s="39">
        <v>8345.88</v>
      </c>
      <c r="D25" s="123">
        <f t="shared" si="0"/>
        <v>83.45879999999998</v>
      </c>
    </row>
    <row r="26" spans="1:4" ht="12">
      <c r="A26" s="35" t="s">
        <v>50</v>
      </c>
      <c r="B26" s="39">
        <v>8000</v>
      </c>
      <c r="C26" s="39">
        <v>4531.86</v>
      </c>
      <c r="D26" s="123">
        <f t="shared" si="0"/>
        <v>56.64825</v>
      </c>
    </row>
    <row r="27" spans="1:4" ht="12">
      <c r="A27" s="31" t="s">
        <v>51</v>
      </c>
      <c r="B27" s="39">
        <v>3500</v>
      </c>
      <c r="C27" s="39">
        <v>2306.68</v>
      </c>
      <c r="D27" s="123">
        <f t="shared" si="0"/>
        <v>65.90514285714285</v>
      </c>
    </row>
    <row r="28" spans="1:4" ht="12">
      <c r="A28" s="31" t="s">
        <v>52</v>
      </c>
      <c r="B28" s="39">
        <v>1000</v>
      </c>
      <c r="C28" s="39">
        <v>553.9</v>
      </c>
      <c r="D28" s="123">
        <f t="shared" si="0"/>
        <v>55.38999999999999</v>
      </c>
    </row>
    <row r="29" spans="1:4" ht="12">
      <c r="A29" s="94" t="s">
        <v>53</v>
      </c>
      <c r="B29" s="95">
        <f>SUM(B17:B28)</f>
        <v>242400</v>
      </c>
      <c r="C29" s="95">
        <f>SUM(C17:C28)</f>
        <v>241746.05</v>
      </c>
      <c r="D29" s="85">
        <f t="shared" si="0"/>
        <v>99.73021864686467</v>
      </c>
    </row>
    <row r="30" spans="1:4" ht="12">
      <c r="A30" s="31" t="s">
        <v>54</v>
      </c>
      <c r="B30" s="39">
        <v>22100</v>
      </c>
      <c r="C30" s="39">
        <v>20607.47</v>
      </c>
      <c r="D30" s="123">
        <f t="shared" si="0"/>
        <v>93.2464705882353</v>
      </c>
    </row>
    <row r="31" spans="1:4" ht="12">
      <c r="A31" s="31" t="s">
        <v>55</v>
      </c>
      <c r="B31" s="39">
        <v>1800</v>
      </c>
      <c r="C31" s="39">
        <v>1624.17</v>
      </c>
      <c r="D31" s="123">
        <f t="shared" si="0"/>
        <v>90.23166666666667</v>
      </c>
    </row>
    <row r="32" spans="1:4" ht="12">
      <c r="A32" s="31" t="s">
        <v>56</v>
      </c>
      <c r="B32" s="39">
        <v>4700</v>
      </c>
      <c r="C32" s="39">
        <v>4344.05</v>
      </c>
      <c r="D32" s="123">
        <f t="shared" si="0"/>
        <v>92.42659574468085</v>
      </c>
    </row>
    <row r="33" spans="1:4" ht="12">
      <c r="A33" s="34" t="s">
        <v>57</v>
      </c>
      <c r="B33" s="39">
        <v>31600</v>
      </c>
      <c r="C33" s="39">
        <v>29481.65</v>
      </c>
      <c r="D33" s="123">
        <f t="shared" si="0"/>
        <v>93.29636075949368</v>
      </c>
    </row>
    <row r="34" spans="1:4" ht="12">
      <c r="A34" s="31" t="s">
        <v>58</v>
      </c>
      <c r="B34" s="39">
        <v>24500</v>
      </c>
      <c r="C34" s="39">
        <v>27041.2</v>
      </c>
      <c r="D34" s="123">
        <f t="shared" si="0"/>
        <v>110.37224489795918</v>
      </c>
    </row>
    <row r="35" spans="1:4" ht="12">
      <c r="A35" s="31" t="s">
        <v>59</v>
      </c>
      <c r="B35" s="39">
        <v>16700</v>
      </c>
      <c r="C35" s="39">
        <v>12277.85</v>
      </c>
      <c r="D35" s="123">
        <f t="shared" si="0"/>
        <v>73.52005988023951</v>
      </c>
    </row>
    <row r="36" spans="1:4" ht="12">
      <c r="A36" s="31" t="s">
        <v>60</v>
      </c>
      <c r="B36" s="39">
        <v>21400</v>
      </c>
      <c r="C36" s="39">
        <v>21512.6</v>
      </c>
      <c r="D36" s="123">
        <f t="shared" si="0"/>
        <v>100.52616822429906</v>
      </c>
    </row>
    <row r="37" spans="1:4" ht="12">
      <c r="A37" s="31" t="s">
        <v>61</v>
      </c>
      <c r="B37" s="39">
        <v>6000</v>
      </c>
      <c r="C37" s="39">
        <v>3812.5</v>
      </c>
      <c r="D37" s="123">
        <f t="shared" si="0"/>
        <v>63.541666666666664</v>
      </c>
    </row>
    <row r="38" spans="1:4" ht="12">
      <c r="A38" s="31" t="s">
        <v>62</v>
      </c>
      <c r="B38" s="39">
        <v>1100</v>
      </c>
      <c r="C38" s="39">
        <v>1280.49</v>
      </c>
      <c r="D38" s="123">
        <f t="shared" si="0"/>
        <v>116.40818181818182</v>
      </c>
    </row>
    <row r="39" spans="1:4" ht="12">
      <c r="A39" s="31" t="s">
        <v>63</v>
      </c>
      <c r="B39" s="39">
        <v>8700</v>
      </c>
      <c r="C39" s="39">
        <v>9025.03</v>
      </c>
      <c r="D39" s="123">
        <f t="shared" si="0"/>
        <v>103.73597701149426</v>
      </c>
    </row>
    <row r="40" spans="1:4" ht="12">
      <c r="A40" s="31" t="s">
        <v>64</v>
      </c>
      <c r="B40" s="39">
        <v>6000</v>
      </c>
      <c r="C40" s="39">
        <v>0</v>
      </c>
      <c r="D40" s="123">
        <f t="shared" si="0"/>
        <v>0</v>
      </c>
    </row>
    <row r="41" spans="1:4" ht="12">
      <c r="A41" s="31" t="s">
        <v>65</v>
      </c>
      <c r="B41" s="39">
        <v>6500</v>
      </c>
      <c r="C41" s="39">
        <v>3366.26</v>
      </c>
      <c r="D41" s="123">
        <f t="shared" si="0"/>
        <v>51.78861538461539</v>
      </c>
    </row>
    <row r="42" spans="1:4" ht="12">
      <c r="A42" s="31" t="s">
        <v>66</v>
      </c>
      <c r="B42" s="39">
        <v>1900</v>
      </c>
      <c r="C42" s="39">
        <v>1775</v>
      </c>
      <c r="D42" s="123">
        <f t="shared" si="0"/>
        <v>93.42105263157895</v>
      </c>
    </row>
    <row r="43" spans="1:4" ht="12">
      <c r="A43" s="31" t="s">
        <v>67</v>
      </c>
      <c r="B43" s="39">
        <v>10500</v>
      </c>
      <c r="C43" s="39">
        <v>11175</v>
      </c>
      <c r="D43" s="123">
        <f t="shared" si="0"/>
        <v>106.42857142857143</v>
      </c>
    </row>
    <row r="44" spans="1:4" ht="12">
      <c r="A44" s="31" t="s">
        <v>68</v>
      </c>
      <c r="B44" s="39">
        <v>1000</v>
      </c>
      <c r="C44" s="39">
        <v>20971.78</v>
      </c>
      <c r="D44" s="123">
        <f t="shared" si="0"/>
        <v>2097.178</v>
      </c>
    </row>
    <row r="45" spans="1:4" ht="12">
      <c r="A45" s="94" t="s">
        <v>69</v>
      </c>
      <c r="B45" s="95">
        <f>SUM(B30:B44)</f>
        <v>164500</v>
      </c>
      <c r="C45" s="95">
        <f>SUM(C30:C44)</f>
        <v>168295.05</v>
      </c>
      <c r="D45" s="85">
        <f t="shared" si="0"/>
        <v>102.30702127659575</v>
      </c>
    </row>
    <row r="46" spans="1:4" ht="12">
      <c r="A46" s="31" t="s">
        <v>70</v>
      </c>
      <c r="B46" s="39">
        <v>0</v>
      </c>
      <c r="C46" s="39">
        <v>0</v>
      </c>
      <c r="D46" s="123" t="e">
        <f t="shared" si="0"/>
        <v>#DIV/0!</v>
      </c>
    </row>
    <row r="47" spans="1:4" ht="12">
      <c r="A47" s="31" t="s">
        <v>71</v>
      </c>
      <c r="B47" s="39">
        <v>1050</v>
      </c>
      <c r="C47" s="39">
        <v>700</v>
      </c>
      <c r="D47" s="123">
        <f t="shared" si="0"/>
        <v>66.66666666666666</v>
      </c>
    </row>
    <row r="48" spans="1:4" ht="12">
      <c r="A48" s="31" t="s">
        <v>72</v>
      </c>
      <c r="B48" s="39">
        <v>0</v>
      </c>
      <c r="C48" s="39">
        <v>0</v>
      </c>
      <c r="D48" s="123" t="e">
        <f t="shared" si="0"/>
        <v>#DIV/0!</v>
      </c>
    </row>
    <row r="49" spans="1:4" ht="12">
      <c r="A49" s="31" t="s">
        <v>73</v>
      </c>
      <c r="B49" s="39">
        <v>400</v>
      </c>
      <c r="C49" s="39">
        <v>226</v>
      </c>
      <c r="D49" s="123">
        <f t="shared" si="0"/>
        <v>56.49999999999999</v>
      </c>
    </row>
    <row r="50" spans="1:4" ht="12">
      <c r="A50" s="94" t="s">
        <v>74</v>
      </c>
      <c r="B50" s="95">
        <f>SUM(B46:B49)</f>
        <v>1450</v>
      </c>
      <c r="C50" s="95">
        <f>SUM(C46:C49)</f>
        <v>926</v>
      </c>
      <c r="D50" s="85">
        <f t="shared" si="0"/>
        <v>63.86206896551724</v>
      </c>
    </row>
    <row r="51" spans="1:4" ht="12">
      <c r="A51" s="31" t="s">
        <v>75</v>
      </c>
      <c r="B51" s="39">
        <v>250</v>
      </c>
      <c r="C51" s="39">
        <v>0</v>
      </c>
      <c r="D51" s="123">
        <f t="shared" si="0"/>
        <v>0</v>
      </c>
    </row>
    <row r="52" spans="1:4" ht="12">
      <c r="A52" s="31" t="s">
        <v>76</v>
      </c>
      <c r="B52" s="39">
        <v>700</v>
      </c>
      <c r="C52" s="39">
        <v>318.76</v>
      </c>
      <c r="D52" s="123">
        <f t="shared" si="0"/>
        <v>45.537142857142854</v>
      </c>
    </row>
    <row r="53" spans="1:4" ht="12">
      <c r="A53" s="94" t="s">
        <v>77</v>
      </c>
      <c r="B53" s="95">
        <f>SUM(B51:B52)</f>
        <v>950</v>
      </c>
      <c r="C53" s="95">
        <f>SUM(C51:C52)</f>
        <v>318.76</v>
      </c>
      <c r="D53" s="85">
        <f t="shared" si="0"/>
        <v>33.55368421052631</v>
      </c>
    </row>
    <row r="54" spans="1:4" ht="12">
      <c r="A54" s="119" t="s">
        <v>193</v>
      </c>
      <c r="B54" s="120">
        <v>3800</v>
      </c>
      <c r="C54" s="120">
        <v>0</v>
      </c>
      <c r="D54" s="123">
        <f t="shared" si="0"/>
        <v>0</v>
      </c>
    </row>
    <row r="55" spans="1:4" ht="12">
      <c r="A55" s="94" t="s">
        <v>158</v>
      </c>
      <c r="B55" s="95">
        <v>3800</v>
      </c>
      <c r="C55" s="95"/>
      <c r="D55" s="85">
        <f t="shared" si="0"/>
        <v>0</v>
      </c>
    </row>
    <row r="56" spans="1:4" ht="24">
      <c r="A56" s="96" t="s">
        <v>137</v>
      </c>
      <c r="B56" s="93">
        <f>SUM(B57)</f>
        <v>28100</v>
      </c>
      <c r="C56" s="93">
        <f>SUM(C57)</f>
        <v>26512.5</v>
      </c>
      <c r="D56" s="82">
        <f t="shared" si="0"/>
        <v>94.35053380782918</v>
      </c>
    </row>
    <row r="57" spans="1:4" ht="24">
      <c r="A57" s="121" t="s">
        <v>194</v>
      </c>
      <c r="B57" s="106">
        <f>SUM(B59)</f>
        <v>28100</v>
      </c>
      <c r="C57" s="106">
        <f>SUM(C59)</f>
        <v>26512.5</v>
      </c>
      <c r="D57" s="83">
        <f t="shared" si="0"/>
        <v>94.35053380782918</v>
      </c>
    </row>
    <row r="58" spans="1:4" ht="12">
      <c r="A58" s="122" t="s">
        <v>195</v>
      </c>
      <c r="B58" s="115">
        <v>28100</v>
      </c>
      <c r="C58" s="115">
        <v>26512.5</v>
      </c>
      <c r="D58" s="123">
        <f t="shared" si="0"/>
        <v>94.35053380782918</v>
      </c>
    </row>
    <row r="59" spans="1:4" ht="12">
      <c r="A59" s="105" t="s">
        <v>196</v>
      </c>
      <c r="B59" s="95">
        <f>SUM(B58)</f>
        <v>28100</v>
      </c>
      <c r="C59" s="95">
        <f>SUM(C58)</f>
        <v>26512.5</v>
      </c>
      <c r="D59" s="85">
        <f t="shared" si="0"/>
        <v>94.35053380782918</v>
      </c>
    </row>
    <row r="60" spans="1:4" ht="24">
      <c r="A60" s="96" t="s">
        <v>197</v>
      </c>
      <c r="B60" s="93">
        <f>SUM(B61)</f>
        <v>53700</v>
      </c>
      <c r="C60" s="93">
        <f>SUM(C61)</f>
        <v>53596.75</v>
      </c>
      <c r="D60" s="82">
        <f t="shared" si="0"/>
        <v>99.80772811918064</v>
      </c>
    </row>
    <row r="61" spans="1:4" ht="24">
      <c r="A61" s="33" t="s">
        <v>78</v>
      </c>
      <c r="B61" s="40">
        <f>SUM(B66+B68+B70)</f>
        <v>53700</v>
      </c>
      <c r="C61" s="40">
        <f>SUM(C66+C68+C70)</f>
        <v>53596.75</v>
      </c>
      <c r="D61" s="83">
        <f t="shared" si="0"/>
        <v>99.80772811918064</v>
      </c>
    </row>
    <row r="62" spans="1:4" ht="12">
      <c r="A62" s="97" t="s">
        <v>79</v>
      </c>
      <c r="B62" s="39">
        <v>12900</v>
      </c>
      <c r="C62" s="39">
        <v>12897</v>
      </c>
      <c r="D62" s="123">
        <f t="shared" si="0"/>
        <v>99.9767441860465</v>
      </c>
    </row>
    <row r="63" spans="1:4" ht="12">
      <c r="A63" s="97" t="s">
        <v>80</v>
      </c>
      <c r="B63" s="39">
        <v>10000</v>
      </c>
      <c r="C63" s="39">
        <v>10000</v>
      </c>
      <c r="D63" s="123">
        <f t="shared" si="0"/>
        <v>100</v>
      </c>
    </row>
    <row r="64" spans="1:4" ht="12">
      <c r="A64" s="31" t="s">
        <v>81</v>
      </c>
      <c r="B64" s="39">
        <v>2800</v>
      </c>
      <c r="C64" s="39">
        <v>2796</v>
      </c>
      <c r="D64" s="123">
        <f t="shared" si="0"/>
        <v>99.85714285714286</v>
      </c>
    </row>
    <row r="65" spans="1:4" ht="12">
      <c r="A65" s="31" t="s">
        <v>90</v>
      </c>
      <c r="B65" s="39">
        <v>27200</v>
      </c>
      <c r="C65" s="39">
        <v>27153.75</v>
      </c>
      <c r="D65" s="123">
        <f t="shared" si="0"/>
        <v>99.82996323529412</v>
      </c>
    </row>
    <row r="66" spans="1:4" ht="12">
      <c r="A66" s="94" t="s">
        <v>82</v>
      </c>
      <c r="B66" s="95">
        <f>SUM(B62:B65)</f>
        <v>52900</v>
      </c>
      <c r="C66" s="95">
        <f>SUM(C62:C65)</f>
        <v>52846.75</v>
      </c>
      <c r="D66" s="85">
        <f t="shared" si="0"/>
        <v>99.89933837429112</v>
      </c>
    </row>
    <row r="67" spans="1:4" ht="12">
      <c r="A67" s="31" t="s">
        <v>83</v>
      </c>
      <c r="B67" s="39">
        <v>0</v>
      </c>
      <c r="C67" s="39">
        <v>0</v>
      </c>
      <c r="D67" s="123" t="e">
        <f t="shared" si="0"/>
        <v>#DIV/0!</v>
      </c>
    </row>
    <row r="68" spans="1:4" ht="12">
      <c r="A68" s="94" t="s">
        <v>84</v>
      </c>
      <c r="B68" s="95">
        <f>SUM(B67)</f>
        <v>0</v>
      </c>
      <c r="C68" s="95">
        <f>SUM(C67)</f>
        <v>0</v>
      </c>
      <c r="D68" s="85" t="e">
        <f t="shared" si="0"/>
        <v>#DIV/0!</v>
      </c>
    </row>
    <row r="69" spans="1:4" ht="12">
      <c r="A69" s="107" t="s">
        <v>198</v>
      </c>
      <c r="B69" s="115">
        <v>800</v>
      </c>
      <c r="C69" s="115">
        <v>750</v>
      </c>
      <c r="D69" s="123">
        <f t="shared" si="0"/>
        <v>93.75</v>
      </c>
    </row>
    <row r="70" spans="1:4" ht="12">
      <c r="A70" s="94" t="s">
        <v>199</v>
      </c>
      <c r="B70" s="95">
        <f>SUM(B69)</f>
        <v>800</v>
      </c>
      <c r="C70" s="95">
        <f>SUM(C69)</f>
        <v>750</v>
      </c>
      <c r="D70" s="85">
        <f t="shared" si="0"/>
        <v>93.75</v>
      </c>
    </row>
    <row r="71" spans="1:4" ht="36">
      <c r="A71" s="98" t="s">
        <v>138</v>
      </c>
      <c r="B71" s="89">
        <f>SUM(B73+B84+B93+B112+B115+B136+B140+B147+B164+B168+B186)</f>
        <v>7705685.05</v>
      </c>
      <c r="C71" s="89">
        <f>SUM(C73+C84+C93+C112+C115+C136+C140+C147+C164+C168+C186)</f>
        <v>7692643.089999999</v>
      </c>
      <c r="D71" s="80">
        <f t="shared" si="0"/>
        <v>99.83074885729984</v>
      </c>
    </row>
    <row r="72" spans="1:4" ht="24">
      <c r="A72" s="96" t="s">
        <v>139</v>
      </c>
      <c r="B72" s="93">
        <f>SUM(B73+B84+B93+B112+B115+B136+B140+B147)</f>
        <v>7570075.05</v>
      </c>
      <c r="C72" s="93">
        <f>SUM(C73+C84+C93+C112+C115+C136+C140+C147)</f>
        <v>7557879.789999999</v>
      </c>
      <c r="D72" s="82">
        <f t="shared" si="0"/>
        <v>99.83890172925035</v>
      </c>
    </row>
    <row r="73" spans="1:4" ht="36">
      <c r="A73" s="33" t="s">
        <v>116</v>
      </c>
      <c r="B73" s="40">
        <f>SUM(B78+B83)</f>
        <v>49740</v>
      </c>
      <c r="C73" s="40">
        <f>SUM(C78+C83)</f>
        <v>22476.559999999998</v>
      </c>
      <c r="D73" s="83">
        <f t="shared" si="0"/>
        <v>45.188098110172895</v>
      </c>
    </row>
    <row r="74" spans="1:4" ht="12">
      <c r="A74" s="31" t="s">
        <v>85</v>
      </c>
      <c r="B74" s="39">
        <v>0</v>
      </c>
      <c r="C74" s="39">
        <v>0</v>
      </c>
      <c r="D74" s="123" t="e">
        <f t="shared" si="0"/>
        <v>#DIV/0!</v>
      </c>
    </row>
    <row r="75" spans="1:4" ht="12">
      <c r="A75" s="31" t="s">
        <v>45</v>
      </c>
      <c r="B75" s="39">
        <v>15800</v>
      </c>
      <c r="C75" s="39">
        <v>12738.44</v>
      </c>
      <c r="D75" s="123">
        <f t="shared" si="0"/>
        <v>80.62303797468354</v>
      </c>
    </row>
    <row r="76" spans="1:4" ht="12">
      <c r="A76" s="31" t="s">
        <v>46</v>
      </c>
      <c r="B76" s="39">
        <v>10000</v>
      </c>
      <c r="C76" s="39">
        <v>2415.72</v>
      </c>
      <c r="D76" s="123">
        <f t="shared" si="0"/>
        <v>24.1572</v>
      </c>
    </row>
    <row r="77" spans="1:4" ht="12">
      <c r="A77" s="31" t="s">
        <v>48</v>
      </c>
      <c r="B77" s="39">
        <v>12580</v>
      </c>
      <c r="C77" s="39">
        <v>5062.4</v>
      </c>
      <c r="D77" s="123">
        <f t="shared" si="0"/>
        <v>40.241653418124</v>
      </c>
    </row>
    <row r="78" spans="1:4" ht="12">
      <c r="A78" s="94" t="s">
        <v>53</v>
      </c>
      <c r="B78" s="95">
        <f>SUM(B74:B77)</f>
        <v>38380</v>
      </c>
      <c r="C78" s="95">
        <f>SUM(C74:C77)</f>
        <v>20216.559999999998</v>
      </c>
      <c r="D78" s="85">
        <f t="shared" si="0"/>
        <v>52.67472642001042</v>
      </c>
    </row>
    <row r="79" spans="1:4" ht="24">
      <c r="A79" s="34" t="s">
        <v>86</v>
      </c>
      <c r="B79" s="39">
        <v>1450</v>
      </c>
      <c r="C79" s="39">
        <v>1450</v>
      </c>
      <c r="D79" s="123">
        <f aca="true" t="shared" si="1" ref="D79:D152">SUM(C79/B79*100)</f>
        <v>100</v>
      </c>
    </row>
    <row r="80" spans="1:4" ht="12">
      <c r="A80" s="31" t="s">
        <v>59</v>
      </c>
      <c r="B80" s="39">
        <v>1000</v>
      </c>
      <c r="C80" s="39">
        <v>0</v>
      </c>
      <c r="D80" s="123">
        <f t="shared" si="1"/>
        <v>0</v>
      </c>
    </row>
    <row r="81" spans="1:4" ht="12">
      <c r="A81" s="31" t="s">
        <v>60</v>
      </c>
      <c r="B81" s="39">
        <v>8100</v>
      </c>
      <c r="C81" s="39">
        <v>0</v>
      </c>
      <c r="D81" s="123">
        <f t="shared" si="1"/>
        <v>0</v>
      </c>
    </row>
    <row r="82" spans="1:4" ht="12">
      <c r="A82" s="31" t="s">
        <v>87</v>
      </c>
      <c r="B82" s="39">
        <v>810</v>
      </c>
      <c r="C82" s="39">
        <v>810</v>
      </c>
      <c r="D82" s="123">
        <f t="shared" si="1"/>
        <v>100</v>
      </c>
    </row>
    <row r="83" spans="1:4" ht="12">
      <c r="A83" s="94" t="s">
        <v>69</v>
      </c>
      <c r="B83" s="95">
        <f>SUM(B79:B82)</f>
        <v>11360</v>
      </c>
      <c r="C83" s="95">
        <f>SUM(C79:C82)</f>
        <v>2260</v>
      </c>
      <c r="D83" s="85">
        <f t="shared" si="1"/>
        <v>19.8943661971831</v>
      </c>
    </row>
    <row r="84" spans="1:4" ht="24">
      <c r="A84" s="33" t="s">
        <v>19</v>
      </c>
      <c r="B84" s="40">
        <f>SUM(B86+B90+B92)</f>
        <v>8808.869999999999</v>
      </c>
      <c r="C84" s="40">
        <f>SUM(C86+C90+C92)</f>
        <v>1525.98</v>
      </c>
      <c r="D84" s="83">
        <f t="shared" si="1"/>
        <v>17.323220799035518</v>
      </c>
    </row>
    <row r="85" spans="1:4" ht="12">
      <c r="A85" s="31" t="s">
        <v>38</v>
      </c>
      <c r="B85" s="39">
        <v>0</v>
      </c>
      <c r="C85" s="39">
        <v>0</v>
      </c>
      <c r="D85" s="123" t="e">
        <f t="shared" si="1"/>
        <v>#DIV/0!</v>
      </c>
    </row>
    <row r="86" spans="1:4" ht="12">
      <c r="A86" s="94" t="s">
        <v>40</v>
      </c>
      <c r="B86" s="95">
        <f>SUM(B85)</f>
        <v>0</v>
      </c>
      <c r="C86" s="95">
        <f>SUM(C85)</f>
        <v>0</v>
      </c>
      <c r="D86" s="85" t="e">
        <f t="shared" si="1"/>
        <v>#DIV/0!</v>
      </c>
    </row>
    <row r="87" spans="1:4" ht="12">
      <c r="A87" s="31" t="s">
        <v>41</v>
      </c>
      <c r="B87" s="39">
        <v>1000</v>
      </c>
      <c r="C87" s="39">
        <v>0</v>
      </c>
      <c r="D87" s="123">
        <f t="shared" si="1"/>
        <v>0</v>
      </c>
    </row>
    <row r="88" spans="1:4" ht="12">
      <c r="A88" s="31" t="s">
        <v>51</v>
      </c>
      <c r="B88" s="39">
        <v>5212</v>
      </c>
      <c r="C88" s="39">
        <v>1525.98</v>
      </c>
      <c r="D88" s="123">
        <f t="shared" si="1"/>
        <v>29.278204144282427</v>
      </c>
    </row>
    <row r="89" spans="1:4" ht="12">
      <c r="A89" s="31" t="s">
        <v>200</v>
      </c>
      <c r="B89" s="39">
        <v>1596.87</v>
      </c>
      <c r="C89" s="39">
        <v>0</v>
      </c>
      <c r="D89" s="123">
        <f t="shared" si="1"/>
        <v>0</v>
      </c>
    </row>
    <row r="90" spans="1:4" ht="12">
      <c r="A90" s="94" t="s">
        <v>53</v>
      </c>
      <c r="B90" s="95">
        <f>SUM(B87:B89)</f>
        <v>7808.87</v>
      </c>
      <c r="C90" s="95">
        <f>SUM(C87:C89)</f>
        <v>1525.98</v>
      </c>
      <c r="D90" s="85">
        <f t="shared" si="1"/>
        <v>19.54162382009177</v>
      </c>
    </row>
    <row r="91" spans="1:4" ht="12">
      <c r="A91" s="31" t="s">
        <v>58</v>
      </c>
      <c r="B91" s="39">
        <v>1000</v>
      </c>
      <c r="C91" s="39">
        <v>0</v>
      </c>
      <c r="D91" s="123">
        <f t="shared" si="1"/>
        <v>0</v>
      </c>
    </row>
    <row r="92" spans="1:4" ht="12">
      <c r="A92" s="94" t="s">
        <v>69</v>
      </c>
      <c r="B92" s="95">
        <f>SUM(B91)</f>
        <v>1000</v>
      </c>
      <c r="C92" s="95">
        <f>SUM(C91)</f>
        <v>0</v>
      </c>
      <c r="D92" s="85">
        <f t="shared" si="1"/>
        <v>0</v>
      </c>
    </row>
    <row r="93" spans="1:4" ht="24">
      <c r="A93" s="33" t="s">
        <v>117</v>
      </c>
      <c r="B93" s="40">
        <f>SUM(B96+B103+B107+B111)</f>
        <v>238700</v>
      </c>
      <c r="C93" s="40">
        <f>SUM(C96+C103+C107+C111)</f>
        <v>213314.4</v>
      </c>
      <c r="D93" s="83">
        <f t="shared" si="1"/>
        <v>89.3650607457059</v>
      </c>
    </row>
    <row r="94" spans="1:4" ht="12">
      <c r="A94" s="31" t="s">
        <v>35</v>
      </c>
      <c r="B94" s="39">
        <v>0</v>
      </c>
      <c r="C94" s="39">
        <v>0</v>
      </c>
      <c r="D94" s="123" t="e">
        <f t="shared" si="1"/>
        <v>#DIV/0!</v>
      </c>
    </row>
    <row r="95" spans="1:4" ht="12">
      <c r="A95" s="31" t="s">
        <v>37</v>
      </c>
      <c r="B95" s="39">
        <v>0</v>
      </c>
      <c r="C95" s="39">
        <v>0</v>
      </c>
      <c r="D95" s="123" t="e">
        <f t="shared" si="1"/>
        <v>#DIV/0!</v>
      </c>
    </row>
    <row r="96" spans="1:4" ht="12">
      <c r="A96" s="94" t="s">
        <v>40</v>
      </c>
      <c r="B96" s="95">
        <f>SUM(B94:B95)</f>
        <v>0</v>
      </c>
      <c r="C96" s="95">
        <f>SUM(C94:C95)</f>
        <v>0</v>
      </c>
      <c r="D96" s="85" t="e">
        <f t="shared" si="1"/>
        <v>#DIV/0!</v>
      </c>
    </row>
    <row r="97" spans="1:4" ht="12">
      <c r="A97" s="31" t="s">
        <v>41</v>
      </c>
      <c r="B97" s="39">
        <v>0</v>
      </c>
      <c r="C97" s="39">
        <v>0</v>
      </c>
      <c r="D97" s="123" t="e">
        <f t="shared" si="1"/>
        <v>#DIV/0!</v>
      </c>
    </row>
    <row r="98" spans="1:4" ht="12">
      <c r="A98" s="31" t="s">
        <v>43</v>
      </c>
      <c r="B98" s="39">
        <v>5000</v>
      </c>
      <c r="C98" s="39">
        <v>3801.66</v>
      </c>
      <c r="D98" s="123">
        <f t="shared" si="1"/>
        <v>76.0332</v>
      </c>
    </row>
    <row r="99" spans="1:4" ht="12">
      <c r="A99" s="31" t="s">
        <v>44</v>
      </c>
      <c r="B99" s="39">
        <v>2000</v>
      </c>
      <c r="C99" s="39">
        <v>1305.28</v>
      </c>
      <c r="D99" s="123">
        <f t="shared" si="1"/>
        <v>65.264</v>
      </c>
    </row>
    <row r="100" spans="1:4" ht="12">
      <c r="A100" s="31" t="s">
        <v>88</v>
      </c>
      <c r="B100" s="39">
        <v>207000</v>
      </c>
      <c r="C100" s="39">
        <v>183951.59</v>
      </c>
      <c r="D100" s="123">
        <f t="shared" si="1"/>
        <v>88.86550241545893</v>
      </c>
    </row>
    <row r="101" spans="1:4" ht="12">
      <c r="A101" s="31" t="s">
        <v>51</v>
      </c>
      <c r="B101" s="39">
        <v>0</v>
      </c>
      <c r="C101" s="39">
        <v>1322.75</v>
      </c>
      <c r="D101" s="123" t="e">
        <f t="shared" si="1"/>
        <v>#DIV/0!</v>
      </c>
    </row>
    <row r="102" spans="1:4" ht="12">
      <c r="A102" s="31" t="s">
        <v>52</v>
      </c>
      <c r="B102" s="39">
        <v>1000</v>
      </c>
      <c r="C102" s="39">
        <v>0</v>
      </c>
      <c r="D102" s="123">
        <f t="shared" si="1"/>
        <v>0</v>
      </c>
    </row>
    <row r="103" spans="1:4" ht="12">
      <c r="A103" s="94" t="s">
        <v>53</v>
      </c>
      <c r="B103" s="95">
        <f>SUM(B97:B102)</f>
        <v>215000</v>
      </c>
      <c r="C103" s="95">
        <f>SUM(C97:C102)</f>
        <v>190381.28</v>
      </c>
      <c r="D103" s="85">
        <f t="shared" si="1"/>
        <v>88.54943255813953</v>
      </c>
    </row>
    <row r="104" spans="1:4" ht="12">
      <c r="A104" s="31" t="s">
        <v>64</v>
      </c>
      <c r="B104" s="39">
        <v>2200</v>
      </c>
      <c r="C104" s="39">
        <v>2112.68</v>
      </c>
      <c r="D104" s="123">
        <f t="shared" si="1"/>
        <v>96.03090909090909</v>
      </c>
    </row>
    <row r="105" spans="1:4" ht="12">
      <c r="A105" s="31" t="s">
        <v>65</v>
      </c>
      <c r="B105" s="39">
        <v>8000</v>
      </c>
      <c r="C105" s="39">
        <v>7941.66</v>
      </c>
      <c r="D105" s="123">
        <f t="shared" si="1"/>
        <v>99.27074999999999</v>
      </c>
    </row>
    <row r="106" spans="1:4" ht="12">
      <c r="A106" s="31" t="s">
        <v>67</v>
      </c>
      <c r="B106" s="39">
        <v>7500</v>
      </c>
      <c r="C106" s="39">
        <v>7075</v>
      </c>
      <c r="D106" s="123">
        <f t="shared" si="1"/>
        <v>94.33333333333334</v>
      </c>
    </row>
    <row r="107" spans="1:4" ht="12">
      <c r="A107" s="94" t="s">
        <v>69</v>
      </c>
      <c r="B107" s="95">
        <f>SUM(B104:B106)</f>
        <v>17700</v>
      </c>
      <c r="C107" s="95">
        <f>SUM(C104:C106)</f>
        <v>17129.34</v>
      </c>
      <c r="D107" s="85">
        <f t="shared" si="1"/>
        <v>96.77593220338984</v>
      </c>
    </row>
    <row r="108" spans="1:4" ht="12">
      <c r="A108" s="31" t="s">
        <v>71</v>
      </c>
      <c r="B108" s="39">
        <v>0</v>
      </c>
      <c r="C108" s="39">
        <v>0</v>
      </c>
      <c r="D108" s="123" t="e">
        <f t="shared" si="1"/>
        <v>#DIV/0!</v>
      </c>
    </row>
    <row r="109" spans="1:4" ht="12">
      <c r="A109" s="31" t="s">
        <v>89</v>
      </c>
      <c r="B109" s="39">
        <v>0</v>
      </c>
      <c r="C109" s="39">
        <v>0</v>
      </c>
      <c r="D109" s="123" t="e">
        <f t="shared" si="1"/>
        <v>#DIV/0!</v>
      </c>
    </row>
    <row r="110" spans="1:4" ht="12">
      <c r="A110" s="99" t="s">
        <v>73</v>
      </c>
      <c r="B110" s="39">
        <v>6000</v>
      </c>
      <c r="C110" s="39">
        <v>5803.78</v>
      </c>
      <c r="D110" s="123">
        <f t="shared" si="1"/>
        <v>96.72966666666666</v>
      </c>
    </row>
    <row r="111" spans="1:4" ht="12">
      <c r="A111" s="94" t="s">
        <v>74</v>
      </c>
      <c r="B111" s="95">
        <f>SUM(B108:B110)</f>
        <v>6000</v>
      </c>
      <c r="C111" s="95">
        <f>SUM(C108:C110)</f>
        <v>5803.78</v>
      </c>
      <c r="D111" s="85">
        <f t="shared" si="1"/>
        <v>96.72966666666666</v>
      </c>
    </row>
    <row r="112" spans="1:4" ht="12">
      <c r="A112" s="30" t="s">
        <v>159</v>
      </c>
      <c r="B112" s="40">
        <f>SUM(B114)</f>
        <v>0</v>
      </c>
      <c r="C112" s="40">
        <f>SUM(C114)</f>
        <v>0</v>
      </c>
      <c r="D112" s="83" t="e">
        <f t="shared" si="1"/>
        <v>#DIV/0!</v>
      </c>
    </row>
    <row r="113" spans="1:4" ht="12">
      <c r="A113" s="31" t="s">
        <v>90</v>
      </c>
      <c r="B113" s="39">
        <v>0</v>
      </c>
      <c r="C113" s="39">
        <v>0</v>
      </c>
      <c r="D113" s="123" t="e">
        <f t="shared" si="1"/>
        <v>#DIV/0!</v>
      </c>
    </row>
    <row r="114" spans="1:4" ht="12">
      <c r="A114" s="94" t="s">
        <v>82</v>
      </c>
      <c r="B114" s="95">
        <f>SUM(B113)</f>
        <v>0</v>
      </c>
      <c r="C114" s="95">
        <f>SUM(C113)</f>
        <v>0</v>
      </c>
      <c r="D114" s="85" t="e">
        <f t="shared" si="1"/>
        <v>#DIV/0!</v>
      </c>
    </row>
    <row r="115" spans="1:4" ht="24">
      <c r="A115" s="33" t="s">
        <v>118</v>
      </c>
      <c r="B115" s="40">
        <f>SUM(B117+B119+B121+B126+B128+B130+B133+B135)</f>
        <v>119392.51000000001</v>
      </c>
      <c r="C115" s="40">
        <f>SUM(C117+C119+C121+C126+C128+C130+C133+C135)</f>
        <v>172958.41</v>
      </c>
      <c r="D115" s="83">
        <f t="shared" si="1"/>
        <v>144.86537723346297</v>
      </c>
    </row>
    <row r="116" spans="1:4" ht="12">
      <c r="A116" s="122" t="s">
        <v>94</v>
      </c>
      <c r="B116" s="115">
        <v>2224.89</v>
      </c>
      <c r="C116" s="115">
        <v>2224.9</v>
      </c>
      <c r="D116" s="123">
        <f t="shared" si="1"/>
        <v>100.00044946042277</v>
      </c>
    </row>
    <row r="117" spans="1:4" ht="12">
      <c r="A117" s="110" t="s">
        <v>95</v>
      </c>
      <c r="B117" s="101">
        <f>SUM(B116)</f>
        <v>2224.89</v>
      </c>
      <c r="C117" s="101">
        <f>SUM(C116)</f>
        <v>2224.9</v>
      </c>
      <c r="D117" s="124">
        <f t="shared" si="1"/>
        <v>100.00044946042277</v>
      </c>
    </row>
    <row r="118" spans="1:4" ht="12">
      <c r="A118" s="122" t="s">
        <v>103</v>
      </c>
      <c r="B118" s="115">
        <v>367.11</v>
      </c>
      <c r="C118" s="115">
        <v>367.1</v>
      </c>
      <c r="D118" s="123">
        <f t="shared" si="1"/>
        <v>99.9972760208112</v>
      </c>
    </row>
    <row r="119" spans="1:4" ht="12">
      <c r="A119" s="110" t="s">
        <v>104</v>
      </c>
      <c r="B119" s="101">
        <f>SUM(B118)</f>
        <v>367.11</v>
      </c>
      <c r="C119" s="101">
        <f>SUM(C118)</f>
        <v>367.1</v>
      </c>
      <c r="D119" s="124">
        <f t="shared" si="1"/>
        <v>99.9972760208112</v>
      </c>
    </row>
    <row r="120" spans="1:4" ht="12">
      <c r="A120" s="97" t="s">
        <v>35</v>
      </c>
      <c r="B120" s="39">
        <v>0</v>
      </c>
      <c r="C120" s="39">
        <v>0</v>
      </c>
      <c r="D120" s="123" t="e">
        <f t="shared" si="1"/>
        <v>#DIV/0!</v>
      </c>
    </row>
    <row r="121" spans="1:4" ht="12">
      <c r="A121" s="100" t="s">
        <v>40</v>
      </c>
      <c r="B121" s="101">
        <f>SUM(B120)</f>
        <v>0</v>
      </c>
      <c r="C121" s="101">
        <f>SUM(C120)</f>
        <v>0</v>
      </c>
      <c r="D121" s="85" t="e">
        <f t="shared" si="1"/>
        <v>#DIV/0!</v>
      </c>
    </row>
    <row r="122" spans="1:4" ht="12">
      <c r="A122" s="107" t="s">
        <v>88</v>
      </c>
      <c r="B122" s="115">
        <v>1400</v>
      </c>
      <c r="C122" s="115">
        <v>1098</v>
      </c>
      <c r="D122" s="123">
        <f t="shared" si="1"/>
        <v>78.42857142857143</v>
      </c>
    </row>
    <row r="123" spans="1:4" ht="12">
      <c r="A123" s="107" t="s">
        <v>51</v>
      </c>
      <c r="B123" s="115">
        <v>6370</v>
      </c>
      <c r="C123" s="115">
        <v>8859.11</v>
      </c>
      <c r="D123" s="123">
        <f t="shared" si="1"/>
        <v>139.07551020408164</v>
      </c>
    </row>
    <row r="124" spans="1:4" ht="12">
      <c r="A124" s="107" t="s">
        <v>213</v>
      </c>
      <c r="B124" s="115">
        <v>0</v>
      </c>
      <c r="C124" s="115">
        <v>53980</v>
      </c>
      <c r="D124" s="123" t="e">
        <f t="shared" si="1"/>
        <v>#DIV/0!</v>
      </c>
    </row>
    <row r="125" spans="1:4" ht="12">
      <c r="A125" s="97" t="s">
        <v>200</v>
      </c>
      <c r="B125" s="39">
        <v>20636.41</v>
      </c>
      <c r="C125" s="39">
        <v>16054.35</v>
      </c>
      <c r="D125" s="123">
        <f t="shared" si="1"/>
        <v>77.79623490713745</v>
      </c>
    </row>
    <row r="126" spans="1:4" ht="12">
      <c r="A126" s="100" t="s">
        <v>53</v>
      </c>
      <c r="B126" s="95">
        <f>SUM(B122:B125)</f>
        <v>28406.41</v>
      </c>
      <c r="C126" s="95">
        <f>SUM(C122:C125)</f>
        <v>79991.46</v>
      </c>
      <c r="D126" s="85">
        <f t="shared" si="1"/>
        <v>281.59651289972936</v>
      </c>
    </row>
    <row r="127" spans="1:4" ht="12">
      <c r="A127" s="97" t="s">
        <v>91</v>
      </c>
      <c r="B127" s="39">
        <v>16800</v>
      </c>
      <c r="C127" s="39">
        <v>10126.62</v>
      </c>
      <c r="D127" s="123">
        <f t="shared" si="1"/>
        <v>60.2775</v>
      </c>
    </row>
    <row r="128" spans="1:4" ht="12">
      <c r="A128" s="100" t="s">
        <v>69</v>
      </c>
      <c r="B128" s="101">
        <f>SUM(B127)</f>
        <v>16800</v>
      </c>
      <c r="C128" s="101">
        <f>SUM(C127)</f>
        <v>10126.62</v>
      </c>
      <c r="D128" s="85">
        <f t="shared" si="1"/>
        <v>60.2775</v>
      </c>
    </row>
    <row r="129" spans="1:4" ht="12">
      <c r="A129" s="97" t="s">
        <v>92</v>
      </c>
      <c r="B129" s="39">
        <v>1535.55</v>
      </c>
      <c r="C129" s="39">
        <v>1535.55</v>
      </c>
      <c r="D129" s="123">
        <f t="shared" si="1"/>
        <v>100</v>
      </c>
    </row>
    <row r="130" spans="1:4" ht="12">
      <c r="A130" s="100" t="s">
        <v>93</v>
      </c>
      <c r="B130" s="101">
        <f>SUM(B129)</f>
        <v>1535.55</v>
      </c>
      <c r="C130" s="101">
        <f>SUM(C129)</f>
        <v>1535.55</v>
      </c>
      <c r="D130" s="85">
        <f t="shared" si="1"/>
        <v>100</v>
      </c>
    </row>
    <row r="131" spans="1:4" ht="12">
      <c r="A131" s="107" t="s">
        <v>73</v>
      </c>
      <c r="B131" s="115">
        <v>10000</v>
      </c>
      <c r="C131" s="115">
        <v>11370</v>
      </c>
      <c r="D131" s="123">
        <f t="shared" si="1"/>
        <v>113.7</v>
      </c>
    </row>
    <row r="132" spans="1:4" ht="12">
      <c r="A132" s="97" t="s">
        <v>201</v>
      </c>
      <c r="B132" s="39">
        <v>12404.87</v>
      </c>
      <c r="C132" s="39">
        <v>19689.1</v>
      </c>
      <c r="D132" s="123">
        <f t="shared" si="1"/>
        <v>158.72072823012252</v>
      </c>
    </row>
    <row r="133" spans="1:4" ht="12">
      <c r="A133" s="100" t="s">
        <v>74</v>
      </c>
      <c r="B133" s="101">
        <f>SUM(B131:B132)</f>
        <v>22404.870000000003</v>
      </c>
      <c r="C133" s="101">
        <f>SUM(C131:C132)</f>
        <v>31059.1</v>
      </c>
      <c r="D133" s="85">
        <f t="shared" si="1"/>
        <v>138.62655752967993</v>
      </c>
    </row>
    <row r="134" spans="1:4" ht="12">
      <c r="A134" s="102" t="s">
        <v>160</v>
      </c>
      <c r="B134" s="42">
        <v>47653.68</v>
      </c>
      <c r="C134" s="42">
        <v>47653.68</v>
      </c>
      <c r="D134" s="123">
        <f t="shared" si="1"/>
        <v>100</v>
      </c>
    </row>
    <row r="135" spans="1:4" ht="24">
      <c r="A135" s="103" t="s">
        <v>158</v>
      </c>
      <c r="B135" s="95">
        <f>SUM(B134)</f>
        <v>47653.68</v>
      </c>
      <c r="C135" s="95">
        <f>SUM(C134)</f>
        <v>47653.68</v>
      </c>
      <c r="D135" s="85">
        <f t="shared" si="1"/>
        <v>100</v>
      </c>
    </row>
    <row r="136" spans="1:4" ht="12">
      <c r="A136" s="104" t="s">
        <v>161</v>
      </c>
      <c r="B136" s="40">
        <f>SUM(B139)</f>
        <v>110894.67</v>
      </c>
      <c r="C136" s="40">
        <f>SUM(C139)</f>
        <v>113394.67</v>
      </c>
      <c r="D136" s="83">
        <f t="shared" si="1"/>
        <v>102.2543914869849</v>
      </c>
    </row>
    <row r="137" spans="1:4" ht="12">
      <c r="A137" s="32" t="s">
        <v>202</v>
      </c>
      <c r="B137" s="42">
        <v>110894.67</v>
      </c>
      <c r="C137" s="42">
        <v>110894.67</v>
      </c>
      <c r="D137" s="123">
        <f t="shared" si="1"/>
        <v>100</v>
      </c>
    </row>
    <row r="138" spans="1:4" ht="12">
      <c r="A138" s="32" t="s">
        <v>214</v>
      </c>
      <c r="B138" s="42">
        <v>0</v>
      </c>
      <c r="C138" s="42">
        <v>2500</v>
      </c>
      <c r="D138" s="123" t="e">
        <f t="shared" si="1"/>
        <v>#DIV/0!</v>
      </c>
    </row>
    <row r="139" spans="1:4" ht="24">
      <c r="A139" s="105" t="s">
        <v>84</v>
      </c>
      <c r="B139" s="95">
        <f>SUM(B137:B138)</f>
        <v>110894.67</v>
      </c>
      <c r="C139" s="95">
        <f>SUM(C137:C138)</f>
        <v>113394.67</v>
      </c>
      <c r="D139" s="85">
        <f t="shared" si="1"/>
        <v>102.2543914869849</v>
      </c>
    </row>
    <row r="140" spans="1:4" ht="12">
      <c r="A140" s="30" t="s">
        <v>29</v>
      </c>
      <c r="B140" s="106">
        <f>SUM(B142+B144+B146)</f>
        <v>3989</v>
      </c>
      <c r="C140" s="106">
        <f>SUM(C142+C144+C146)</f>
        <v>5964</v>
      </c>
      <c r="D140" s="83">
        <f t="shared" si="1"/>
        <v>149.51115567811482</v>
      </c>
    </row>
    <row r="141" spans="1:4" ht="12">
      <c r="A141" s="107" t="s">
        <v>203</v>
      </c>
      <c r="B141" s="39">
        <v>353</v>
      </c>
      <c r="C141" s="39">
        <v>0</v>
      </c>
      <c r="D141" s="123">
        <f t="shared" si="1"/>
        <v>0</v>
      </c>
    </row>
    <row r="142" spans="1:4" ht="12">
      <c r="A142" s="100" t="s">
        <v>40</v>
      </c>
      <c r="B142" s="101">
        <f>SUM(B141)</f>
        <v>353</v>
      </c>
      <c r="C142" s="101">
        <f>SUM(C141)</f>
        <v>0</v>
      </c>
      <c r="D142" s="85">
        <f t="shared" si="1"/>
        <v>0</v>
      </c>
    </row>
    <row r="143" spans="1:4" ht="12">
      <c r="A143" s="97" t="s">
        <v>51</v>
      </c>
      <c r="B143" s="39">
        <v>3636</v>
      </c>
      <c r="C143" s="39">
        <v>5964</v>
      </c>
      <c r="D143" s="123">
        <f t="shared" si="1"/>
        <v>164.02640264026402</v>
      </c>
    </row>
    <row r="144" spans="1:4" ht="12">
      <c r="A144" s="100" t="s">
        <v>53</v>
      </c>
      <c r="B144" s="101">
        <f>SUM(B143)</f>
        <v>3636</v>
      </c>
      <c r="C144" s="101">
        <f>SUM(C143)</f>
        <v>5964</v>
      </c>
      <c r="D144" s="85">
        <f t="shared" si="1"/>
        <v>164.02640264026402</v>
      </c>
    </row>
    <row r="145" spans="1:4" ht="12">
      <c r="A145" s="97" t="s">
        <v>73</v>
      </c>
      <c r="B145" s="39">
        <v>0</v>
      </c>
      <c r="C145" s="39">
        <v>0</v>
      </c>
      <c r="D145" s="123" t="e">
        <f t="shared" si="1"/>
        <v>#DIV/0!</v>
      </c>
    </row>
    <row r="146" spans="1:4" ht="12">
      <c r="A146" s="100" t="s">
        <v>74</v>
      </c>
      <c r="B146" s="101">
        <f>SUM(B145)</f>
        <v>0</v>
      </c>
      <c r="C146" s="101">
        <f>SUM(C145)</f>
        <v>0</v>
      </c>
      <c r="D146" s="85" t="e">
        <f t="shared" si="1"/>
        <v>#DIV/0!</v>
      </c>
    </row>
    <row r="147" spans="1:4" ht="12">
      <c r="A147" s="30" t="s">
        <v>212</v>
      </c>
      <c r="B147" s="106">
        <f>SUM(B149+B156+B158+B160+B162)</f>
        <v>7038550</v>
      </c>
      <c r="C147" s="106">
        <f>SUM(C149+C156+C158+C160+C162)</f>
        <v>7028245.77</v>
      </c>
      <c r="D147" s="83">
        <f t="shared" si="1"/>
        <v>99.85360294378813</v>
      </c>
    </row>
    <row r="148" spans="1:4" ht="12">
      <c r="A148" s="97" t="s">
        <v>94</v>
      </c>
      <c r="B148" s="39">
        <v>5615000</v>
      </c>
      <c r="C148" s="39">
        <v>5622980.33</v>
      </c>
      <c r="D148" s="123">
        <f t="shared" si="1"/>
        <v>100.14212520035619</v>
      </c>
    </row>
    <row r="149" spans="1:4" ht="12">
      <c r="A149" s="100" t="s">
        <v>95</v>
      </c>
      <c r="B149" s="101">
        <f>SUM(B148)</f>
        <v>5615000</v>
      </c>
      <c r="C149" s="101">
        <f>SUM(C148)</f>
        <v>5622980.33</v>
      </c>
      <c r="D149" s="85">
        <f t="shared" si="1"/>
        <v>100.14212520035619</v>
      </c>
    </row>
    <row r="150" spans="1:4" ht="12">
      <c r="A150" s="97" t="s">
        <v>96</v>
      </c>
      <c r="B150" s="39">
        <v>31000</v>
      </c>
      <c r="C150" s="39">
        <v>35308.81</v>
      </c>
      <c r="D150" s="123">
        <f t="shared" si="1"/>
        <v>113.89938709677419</v>
      </c>
    </row>
    <row r="151" spans="1:4" ht="12">
      <c r="A151" s="97" t="s">
        <v>97</v>
      </c>
      <c r="B151" s="39">
        <v>21000</v>
      </c>
      <c r="C151" s="39">
        <v>25200</v>
      </c>
      <c r="D151" s="123">
        <f t="shared" si="1"/>
        <v>120</v>
      </c>
    </row>
    <row r="152" spans="1:4" ht="12">
      <c r="A152" s="97" t="s">
        <v>98</v>
      </c>
      <c r="B152" s="39">
        <v>0</v>
      </c>
      <c r="C152" s="39">
        <v>0</v>
      </c>
      <c r="D152" s="123" t="e">
        <f t="shared" si="1"/>
        <v>#DIV/0!</v>
      </c>
    </row>
    <row r="153" spans="1:4" ht="12">
      <c r="A153" s="97" t="s">
        <v>99</v>
      </c>
      <c r="B153" s="39">
        <v>22000</v>
      </c>
      <c r="C153" s="39">
        <v>21223.54</v>
      </c>
      <c r="D153" s="123">
        <f aca="true" t="shared" si="2" ref="D153:D214">SUM(C153/B153*100)</f>
        <v>96.47063636363636</v>
      </c>
    </row>
    <row r="154" spans="1:4" ht="12">
      <c r="A154" s="97" t="s">
        <v>100</v>
      </c>
      <c r="B154" s="39">
        <v>81750</v>
      </c>
      <c r="C154" s="39">
        <v>81500</v>
      </c>
      <c r="D154" s="123">
        <f t="shared" si="2"/>
        <v>99.69418960244649</v>
      </c>
    </row>
    <row r="155" spans="1:4" ht="12">
      <c r="A155" s="97" t="s">
        <v>101</v>
      </c>
      <c r="B155" s="39">
        <v>90000</v>
      </c>
      <c r="C155" s="39">
        <v>82826</v>
      </c>
      <c r="D155" s="123">
        <f t="shared" si="2"/>
        <v>92.0288888888889</v>
      </c>
    </row>
    <row r="156" spans="1:4" ht="12">
      <c r="A156" s="100" t="s">
        <v>102</v>
      </c>
      <c r="B156" s="101">
        <f>SUM(B150:B155)</f>
        <v>245750</v>
      </c>
      <c r="C156" s="101">
        <f>SUM(C150:C155)</f>
        <v>246058.35</v>
      </c>
      <c r="D156" s="85">
        <f t="shared" si="2"/>
        <v>100.12547304170904</v>
      </c>
    </row>
    <row r="157" spans="1:4" ht="12">
      <c r="A157" s="108" t="s">
        <v>103</v>
      </c>
      <c r="B157" s="39">
        <v>916000</v>
      </c>
      <c r="C157" s="39">
        <v>895203.95</v>
      </c>
      <c r="D157" s="123">
        <f t="shared" si="2"/>
        <v>97.72968886462881</v>
      </c>
    </row>
    <row r="158" spans="1:4" ht="12">
      <c r="A158" s="100" t="s">
        <v>104</v>
      </c>
      <c r="B158" s="101">
        <f>SUM(B157:B157)</f>
        <v>916000</v>
      </c>
      <c r="C158" s="101">
        <f>SUM(C157:C157)</f>
        <v>895203.95</v>
      </c>
      <c r="D158" s="85">
        <f t="shared" si="2"/>
        <v>97.72968886462881</v>
      </c>
    </row>
    <row r="159" spans="1:4" ht="12">
      <c r="A159" s="97" t="s">
        <v>105</v>
      </c>
      <c r="B159" s="39">
        <v>240000</v>
      </c>
      <c r="C159" s="39">
        <v>242253.12</v>
      </c>
      <c r="D159" s="123">
        <f t="shared" si="2"/>
        <v>100.9388</v>
      </c>
    </row>
    <row r="160" spans="1:4" ht="12">
      <c r="A160" s="100" t="s">
        <v>40</v>
      </c>
      <c r="B160" s="101">
        <f>SUM(B159)</f>
        <v>240000</v>
      </c>
      <c r="C160" s="101">
        <f>SUM(C159)</f>
        <v>242253.12</v>
      </c>
      <c r="D160" s="85">
        <f t="shared" si="2"/>
        <v>100.9388</v>
      </c>
    </row>
    <row r="161" spans="1:4" ht="12">
      <c r="A161" s="97" t="s">
        <v>106</v>
      </c>
      <c r="B161" s="39">
        <v>21800</v>
      </c>
      <c r="C161" s="39">
        <v>21750.02</v>
      </c>
      <c r="D161" s="123">
        <f t="shared" si="2"/>
        <v>99.77073394495413</v>
      </c>
    </row>
    <row r="162" spans="1:4" ht="12">
      <c r="A162" s="100" t="s">
        <v>74</v>
      </c>
      <c r="B162" s="101">
        <f>SUM(B161)</f>
        <v>21800</v>
      </c>
      <c r="C162" s="101">
        <f>SUM(C161)</f>
        <v>21750.02</v>
      </c>
      <c r="D162" s="85">
        <f t="shared" si="2"/>
        <v>99.77073394495413</v>
      </c>
    </row>
    <row r="163" spans="1:4" ht="12">
      <c r="A163" s="109" t="s">
        <v>140</v>
      </c>
      <c r="B163" s="93">
        <f>SUM(B164)</f>
        <v>0</v>
      </c>
      <c r="C163" s="93">
        <f>SUM(C164)</f>
        <v>0</v>
      </c>
      <c r="D163" s="82" t="e">
        <f t="shared" si="2"/>
        <v>#DIV/0!</v>
      </c>
    </row>
    <row r="164" spans="1:4" ht="24">
      <c r="A164" s="33" t="s">
        <v>119</v>
      </c>
      <c r="B164" s="106">
        <f>SUM(B166)</f>
        <v>0</v>
      </c>
      <c r="C164" s="106">
        <f>SUM(C166)</f>
        <v>0</v>
      </c>
      <c r="D164" s="83" t="e">
        <f t="shared" si="2"/>
        <v>#DIV/0!</v>
      </c>
    </row>
    <row r="165" spans="1:4" ht="12">
      <c r="A165" s="97" t="s">
        <v>83</v>
      </c>
      <c r="B165" s="39">
        <v>0</v>
      </c>
      <c r="C165" s="39">
        <v>0</v>
      </c>
      <c r="D165" s="84" t="e">
        <f t="shared" si="2"/>
        <v>#DIV/0!</v>
      </c>
    </row>
    <row r="166" spans="1:4" ht="24">
      <c r="A166" s="110" t="s">
        <v>84</v>
      </c>
      <c r="B166" s="101">
        <f>SUM(B165)</f>
        <v>0</v>
      </c>
      <c r="C166" s="101">
        <f>SUM(C165)</f>
        <v>0</v>
      </c>
      <c r="D166" s="85" t="e">
        <f t="shared" si="2"/>
        <v>#DIV/0!</v>
      </c>
    </row>
    <row r="167" spans="1:4" ht="12">
      <c r="A167" s="96" t="s">
        <v>141</v>
      </c>
      <c r="B167" s="93">
        <f>SUM(B168)</f>
        <v>132760</v>
      </c>
      <c r="C167" s="93">
        <f>SUM(C168)</f>
        <v>131913.30000000002</v>
      </c>
      <c r="D167" s="82">
        <f t="shared" si="2"/>
        <v>99.36223260018079</v>
      </c>
    </row>
    <row r="168" spans="1:4" ht="24">
      <c r="A168" s="33" t="s">
        <v>120</v>
      </c>
      <c r="B168" s="106">
        <f>SUM(B170+B172+B177+B181+B184)</f>
        <v>132760</v>
      </c>
      <c r="C168" s="106">
        <f>SUM(C170+C172+C177+C181+C184)</f>
        <v>131913.30000000002</v>
      </c>
      <c r="D168" s="83">
        <f t="shared" si="2"/>
        <v>99.36223260018079</v>
      </c>
    </row>
    <row r="169" spans="1:4" ht="12">
      <c r="A169" s="97" t="s">
        <v>94</v>
      </c>
      <c r="B169" s="39">
        <v>99800</v>
      </c>
      <c r="C169" s="39">
        <v>97514.63</v>
      </c>
      <c r="D169" s="123">
        <f t="shared" si="2"/>
        <v>97.7100501002004</v>
      </c>
    </row>
    <row r="170" spans="1:4" ht="12">
      <c r="A170" s="100" t="s">
        <v>95</v>
      </c>
      <c r="B170" s="101">
        <f>SUM(B169)</f>
        <v>99800</v>
      </c>
      <c r="C170" s="101">
        <f>SUM(C169)</f>
        <v>97514.63</v>
      </c>
      <c r="D170" s="85">
        <f t="shared" si="2"/>
        <v>97.7100501002004</v>
      </c>
    </row>
    <row r="171" spans="1:4" ht="12">
      <c r="A171" s="97" t="s">
        <v>103</v>
      </c>
      <c r="B171" s="39">
        <v>16500</v>
      </c>
      <c r="C171" s="39">
        <v>16089.91</v>
      </c>
      <c r="D171" s="123">
        <f t="shared" si="2"/>
        <v>97.51460606060606</v>
      </c>
    </row>
    <row r="172" spans="1:4" ht="12">
      <c r="A172" s="100" t="s">
        <v>104</v>
      </c>
      <c r="B172" s="101">
        <f>SUM(B171:B171)</f>
        <v>16500</v>
      </c>
      <c r="C172" s="101">
        <f>SUM(C171:C171)</f>
        <v>16089.91</v>
      </c>
      <c r="D172" s="85">
        <f t="shared" si="2"/>
        <v>97.51460606060606</v>
      </c>
    </row>
    <row r="173" spans="1:4" ht="12">
      <c r="A173" s="97" t="s">
        <v>35</v>
      </c>
      <c r="B173" s="39">
        <v>200</v>
      </c>
      <c r="C173" s="39">
        <v>0</v>
      </c>
      <c r="D173" s="123">
        <f t="shared" si="2"/>
        <v>0</v>
      </c>
    </row>
    <row r="174" spans="1:4" ht="12">
      <c r="A174" s="97" t="s">
        <v>37</v>
      </c>
      <c r="B174" s="39">
        <v>200</v>
      </c>
      <c r="C174" s="39">
        <v>0</v>
      </c>
      <c r="D174" s="123">
        <f t="shared" si="2"/>
        <v>0</v>
      </c>
    </row>
    <row r="175" spans="1:4" ht="12">
      <c r="A175" s="97" t="s">
        <v>105</v>
      </c>
      <c r="B175" s="39">
        <v>6700</v>
      </c>
      <c r="C175" s="39">
        <v>6801</v>
      </c>
      <c r="D175" s="123">
        <f t="shared" si="2"/>
        <v>101.50746268656717</v>
      </c>
    </row>
    <row r="176" spans="1:4" ht="12">
      <c r="A176" s="97" t="s">
        <v>38</v>
      </c>
      <c r="B176" s="39">
        <v>50</v>
      </c>
      <c r="C176" s="39">
        <v>0</v>
      </c>
      <c r="D176" s="123">
        <f t="shared" si="2"/>
        <v>0</v>
      </c>
    </row>
    <row r="177" spans="1:4" ht="12">
      <c r="A177" s="100" t="s">
        <v>40</v>
      </c>
      <c r="B177" s="101">
        <f>SUM(B173:B176)</f>
        <v>7150</v>
      </c>
      <c r="C177" s="101">
        <f>SUM(C173:C176)</f>
        <v>6801</v>
      </c>
      <c r="D177" s="85">
        <f t="shared" si="2"/>
        <v>95.11888111888112</v>
      </c>
    </row>
    <row r="178" spans="1:4" ht="12">
      <c r="A178" s="97" t="s">
        <v>41</v>
      </c>
      <c r="B178" s="39">
        <v>2100</v>
      </c>
      <c r="C178" s="39">
        <v>1118.56</v>
      </c>
      <c r="D178" s="123">
        <f t="shared" si="2"/>
        <v>53.264761904761905</v>
      </c>
    </row>
    <row r="179" spans="1:4" ht="12">
      <c r="A179" s="97" t="s">
        <v>107</v>
      </c>
      <c r="B179" s="39">
        <v>6010</v>
      </c>
      <c r="C179" s="39">
        <v>9277.5</v>
      </c>
      <c r="D179" s="123">
        <f t="shared" si="2"/>
        <v>154.3677204658902</v>
      </c>
    </row>
    <row r="180" spans="1:4" ht="12">
      <c r="A180" s="97" t="s">
        <v>204</v>
      </c>
      <c r="B180" s="39">
        <v>300</v>
      </c>
      <c r="C180" s="39">
        <v>237</v>
      </c>
      <c r="D180" s="123">
        <f t="shared" si="2"/>
        <v>79</v>
      </c>
    </row>
    <row r="181" spans="1:4" ht="12">
      <c r="A181" s="100" t="s">
        <v>53</v>
      </c>
      <c r="B181" s="101">
        <f>SUM(B178:B180)</f>
        <v>8410</v>
      </c>
      <c r="C181" s="101">
        <f>SUM(C178:C180)</f>
        <v>10633.06</v>
      </c>
      <c r="D181" s="85">
        <f t="shared" si="2"/>
        <v>126.43353151010702</v>
      </c>
    </row>
    <row r="182" spans="1:4" ht="12">
      <c r="A182" s="97" t="s">
        <v>64</v>
      </c>
      <c r="B182" s="39">
        <v>0</v>
      </c>
      <c r="C182" s="39">
        <v>0</v>
      </c>
      <c r="D182" s="123" t="e">
        <f t="shared" si="2"/>
        <v>#DIV/0!</v>
      </c>
    </row>
    <row r="183" spans="1:4" ht="12">
      <c r="A183" s="97" t="s">
        <v>108</v>
      </c>
      <c r="B183" s="39">
        <v>900</v>
      </c>
      <c r="C183" s="39">
        <v>874.7</v>
      </c>
      <c r="D183" s="123">
        <f t="shared" si="2"/>
        <v>97.1888888888889</v>
      </c>
    </row>
    <row r="184" spans="1:4" ht="12">
      <c r="A184" s="100" t="s">
        <v>69</v>
      </c>
      <c r="B184" s="101">
        <f>SUM(B182:B183)</f>
        <v>900</v>
      </c>
      <c r="C184" s="101">
        <f>SUM(C182:C183)</f>
        <v>874.7</v>
      </c>
      <c r="D184" s="85">
        <f t="shared" si="2"/>
        <v>97.1888888888889</v>
      </c>
    </row>
    <row r="185" spans="1:4" ht="24">
      <c r="A185" s="96" t="s">
        <v>142</v>
      </c>
      <c r="B185" s="93">
        <f>SUM(B186)</f>
        <v>2850</v>
      </c>
      <c r="C185" s="93">
        <f>SUM(C186)</f>
        <v>2850</v>
      </c>
      <c r="D185" s="82">
        <f t="shared" si="2"/>
        <v>100</v>
      </c>
    </row>
    <row r="186" spans="1:4" ht="36">
      <c r="A186" s="33" t="s">
        <v>121</v>
      </c>
      <c r="B186" s="106">
        <f>SUM(B188)</f>
        <v>2850</v>
      </c>
      <c r="C186" s="106">
        <f>SUM(C188)</f>
        <v>2850</v>
      </c>
      <c r="D186" s="83">
        <f t="shared" si="2"/>
        <v>100</v>
      </c>
    </row>
    <row r="187" spans="1:4" ht="12">
      <c r="A187" s="97" t="s">
        <v>67</v>
      </c>
      <c r="B187" s="39">
        <v>2850</v>
      </c>
      <c r="C187" s="39">
        <v>2850</v>
      </c>
      <c r="D187" s="123">
        <f t="shared" si="2"/>
        <v>100</v>
      </c>
    </row>
    <row r="188" spans="1:4" ht="12">
      <c r="A188" s="100" t="s">
        <v>69</v>
      </c>
      <c r="B188" s="101">
        <f>SUM(B187)</f>
        <v>2850</v>
      </c>
      <c r="C188" s="101">
        <f>SUM(C187)</f>
        <v>2850</v>
      </c>
      <c r="D188" s="85">
        <f t="shared" si="2"/>
        <v>100</v>
      </c>
    </row>
    <row r="189" spans="1:4" ht="12">
      <c r="A189" s="111" t="s">
        <v>143</v>
      </c>
      <c r="B189" s="89">
        <f>SUM(B190+B216+B220)</f>
        <v>211644.5</v>
      </c>
      <c r="C189" s="89">
        <f>SUM(C190+C216+C220)</f>
        <v>171684.02</v>
      </c>
      <c r="D189" s="80">
        <f t="shared" si="2"/>
        <v>81.11905577513235</v>
      </c>
    </row>
    <row r="190" spans="1:4" ht="12">
      <c r="A190" s="109" t="s">
        <v>144</v>
      </c>
      <c r="B190" s="93">
        <f>SUM(B191+B199+B208)</f>
        <v>195961.82</v>
      </c>
      <c r="C190" s="93">
        <f>SUM(C191+C199+C208)</f>
        <v>156442.15</v>
      </c>
      <c r="D190" s="82">
        <f t="shared" si="2"/>
        <v>79.83297460699231</v>
      </c>
    </row>
    <row r="191" spans="1:4" ht="24">
      <c r="A191" s="33" t="s">
        <v>122</v>
      </c>
      <c r="B191" s="106">
        <f>SUM(B193+B195+B198)</f>
        <v>1959.6100000000001</v>
      </c>
      <c r="C191" s="106">
        <f>SUM(C193+C195+C198)</f>
        <v>1564.41</v>
      </c>
      <c r="D191" s="83">
        <f t="shared" si="2"/>
        <v>79.83272181709626</v>
      </c>
    </row>
    <row r="192" spans="1:4" ht="12">
      <c r="A192" s="97" t="s">
        <v>94</v>
      </c>
      <c r="B192" s="39">
        <v>1478.24</v>
      </c>
      <c r="C192" s="39">
        <v>1167.31</v>
      </c>
      <c r="D192" s="123">
        <f t="shared" si="2"/>
        <v>78.96620305227839</v>
      </c>
    </row>
    <row r="193" spans="1:4" ht="12">
      <c r="A193" s="100" t="s">
        <v>95</v>
      </c>
      <c r="B193" s="101">
        <f>SUM(B192)</f>
        <v>1478.24</v>
      </c>
      <c r="C193" s="101">
        <f>SUM(C192)</f>
        <v>1167.31</v>
      </c>
      <c r="D193" s="85">
        <f t="shared" si="2"/>
        <v>78.96620305227839</v>
      </c>
    </row>
    <row r="194" spans="1:4" ht="12">
      <c r="A194" s="97" t="s">
        <v>103</v>
      </c>
      <c r="B194" s="39">
        <v>254.26</v>
      </c>
      <c r="C194" s="39">
        <v>192.61</v>
      </c>
      <c r="D194" s="123">
        <f t="shared" si="2"/>
        <v>75.7531660504995</v>
      </c>
    </row>
    <row r="195" spans="1:4" ht="12">
      <c r="A195" s="100" t="s">
        <v>104</v>
      </c>
      <c r="B195" s="101">
        <f>SUM(B194)</f>
        <v>254.26</v>
      </c>
      <c r="C195" s="101">
        <f>SUM(C194)</f>
        <v>192.61</v>
      </c>
      <c r="D195" s="85">
        <f t="shared" si="2"/>
        <v>75.7531660504995</v>
      </c>
    </row>
    <row r="196" spans="1:4" ht="12">
      <c r="A196" s="97" t="s">
        <v>35</v>
      </c>
      <c r="B196" s="39">
        <v>19.55</v>
      </c>
      <c r="C196" s="39">
        <v>0</v>
      </c>
      <c r="D196" s="123">
        <f t="shared" si="2"/>
        <v>0</v>
      </c>
    </row>
    <row r="197" spans="1:4" ht="12">
      <c r="A197" s="107" t="s">
        <v>105</v>
      </c>
      <c r="B197" s="39">
        <v>207.56</v>
      </c>
      <c r="C197" s="39">
        <v>204.49</v>
      </c>
      <c r="D197" s="123">
        <f t="shared" si="2"/>
        <v>98.52090961649644</v>
      </c>
    </row>
    <row r="198" spans="1:4" ht="12">
      <c r="A198" s="100" t="s">
        <v>40</v>
      </c>
      <c r="B198" s="101">
        <f>SUM(B196:B197)</f>
        <v>227.11</v>
      </c>
      <c r="C198" s="101">
        <f>SUM(C196:C197)</f>
        <v>204.49</v>
      </c>
      <c r="D198" s="85">
        <f t="shared" si="2"/>
        <v>90.04006868918145</v>
      </c>
    </row>
    <row r="199" spans="1:4" ht="24">
      <c r="A199" s="33" t="s">
        <v>123</v>
      </c>
      <c r="B199" s="106">
        <f>SUM(B201+B203+B207)</f>
        <v>7838.48</v>
      </c>
      <c r="C199" s="106">
        <f>SUM(C201+C203+C207)</f>
        <v>6257.68</v>
      </c>
      <c r="D199" s="83">
        <f t="shared" si="2"/>
        <v>79.83282473132547</v>
      </c>
    </row>
    <row r="200" spans="1:4" ht="12">
      <c r="A200" s="97" t="s">
        <v>94</v>
      </c>
      <c r="B200" s="39">
        <v>5912.97</v>
      </c>
      <c r="C200" s="39">
        <v>4669.26</v>
      </c>
      <c r="D200" s="123">
        <f t="shared" si="2"/>
        <v>78.96640774433152</v>
      </c>
    </row>
    <row r="201" spans="1:4" ht="12">
      <c r="A201" s="100" t="s">
        <v>95</v>
      </c>
      <c r="B201" s="101">
        <f>SUM(B200)</f>
        <v>5912.97</v>
      </c>
      <c r="C201" s="101">
        <f>SUM(C200)</f>
        <v>4669.26</v>
      </c>
      <c r="D201" s="85">
        <f t="shared" si="2"/>
        <v>78.96640774433152</v>
      </c>
    </row>
    <row r="202" spans="1:4" ht="12">
      <c r="A202" s="97" t="s">
        <v>103</v>
      </c>
      <c r="B202" s="39">
        <v>1017.03</v>
      </c>
      <c r="C202" s="39">
        <v>770.43</v>
      </c>
      <c r="D202" s="123">
        <f t="shared" si="2"/>
        <v>75.75292764225244</v>
      </c>
    </row>
    <row r="203" spans="1:4" ht="12">
      <c r="A203" s="100" t="s">
        <v>104</v>
      </c>
      <c r="B203" s="101">
        <f>SUM(B202)</f>
        <v>1017.03</v>
      </c>
      <c r="C203" s="101">
        <f>SUM(C202)</f>
        <v>770.43</v>
      </c>
      <c r="D203" s="85">
        <f t="shared" si="2"/>
        <v>75.75292764225244</v>
      </c>
    </row>
    <row r="204" spans="1:4" ht="12">
      <c r="A204" s="97" t="s">
        <v>35</v>
      </c>
      <c r="B204" s="39">
        <v>78.2</v>
      </c>
      <c r="C204" s="39">
        <v>0</v>
      </c>
      <c r="D204" s="123">
        <f t="shared" si="2"/>
        <v>0</v>
      </c>
    </row>
    <row r="205" spans="1:4" ht="12">
      <c r="A205" s="97" t="s">
        <v>105</v>
      </c>
      <c r="B205" s="39">
        <v>830.27</v>
      </c>
      <c r="C205" s="39">
        <v>817.99</v>
      </c>
      <c r="D205" s="123">
        <f t="shared" si="2"/>
        <v>98.52096306020933</v>
      </c>
    </row>
    <row r="206" spans="1:4" ht="12">
      <c r="A206" s="107" t="s">
        <v>205</v>
      </c>
      <c r="B206" s="39">
        <v>0.01</v>
      </c>
      <c r="C206" s="39">
        <v>0</v>
      </c>
      <c r="D206" s="123">
        <f t="shared" si="2"/>
        <v>0</v>
      </c>
    </row>
    <row r="207" spans="1:4" ht="12">
      <c r="A207" s="100" t="s">
        <v>40</v>
      </c>
      <c r="B207" s="101">
        <f>SUM(B204:B206)</f>
        <v>908.48</v>
      </c>
      <c r="C207" s="101">
        <f>SUM(C204:C206)</f>
        <v>817.99</v>
      </c>
      <c r="D207" s="85">
        <f t="shared" si="2"/>
        <v>90.03940648115534</v>
      </c>
    </row>
    <row r="208" spans="1:4" ht="24">
      <c r="A208" s="33" t="s">
        <v>124</v>
      </c>
      <c r="B208" s="106">
        <f>SUM(B210+B212+B215)</f>
        <v>186163.73</v>
      </c>
      <c r="C208" s="106">
        <f>SUM(C210+C212+C215)</f>
        <v>148620.06</v>
      </c>
      <c r="D208" s="83">
        <f t="shared" si="2"/>
        <v>79.8329835784876</v>
      </c>
    </row>
    <row r="209" spans="1:4" ht="12">
      <c r="A209" s="97" t="s">
        <v>94</v>
      </c>
      <c r="B209" s="39">
        <v>140433.04</v>
      </c>
      <c r="C209" s="39">
        <v>110894.89</v>
      </c>
      <c r="D209" s="123">
        <f t="shared" si="2"/>
        <v>78.96638141565545</v>
      </c>
    </row>
    <row r="210" spans="1:4" ht="12">
      <c r="A210" s="94" t="s">
        <v>95</v>
      </c>
      <c r="B210" s="95">
        <f>SUM(B209)</f>
        <v>140433.04</v>
      </c>
      <c r="C210" s="95">
        <f>SUM(C209)</f>
        <v>110894.89</v>
      </c>
      <c r="D210" s="85">
        <f t="shared" si="2"/>
        <v>78.96638141565545</v>
      </c>
    </row>
    <row r="211" spans="1:4" ht="12">
      <c r="A211" s="31" t="s">
        <v>103</v>
      </c>
      <c r="B211" s="39">
        <v>24154.49</v>
      </c>
      <c r="C211" s="39">
        <v>18297.73</v>
      </c>
      <c r="D211" s="123">
        <f t="shared" si="2"/>
        <v>75.75291384748756</v>
      </c>
    </row>
    <row r="212" spans="1:4" ht="12">
      <c r="A212" s="94" t="s">
        <v>104</v>
      </c>
      <c r="B212" s="95">
        <f>SUM(B211)</f>
        <v>24154.49</v>
      </c>
      <c r="C212" s="95">
        <f>SUM(C211)</f>
        <v>18297.73</v>
      </c>
      <c r="D212" s="85">
        <f t="shared" si="2"/>
        <v>75.75291384748756</v>
      </c>
    </row>
    <row r="213" spans="1:4" ht="12">
      <c r="A213" s="31" t="s">
        <v>35</v>
      </c>
      <c r="B213" s="39">
        <v>1857.25</v>
      </c>
      <c r="C213" s="39">
        <v>0</v>
      </c>
      <c r="D213" s="123">
        <f t="shared" si="2"/>
        <v>0</v>
      </c>
    </row>
    <row r="214" spans="1:4" ht="12">
      <c r="A214" s="32" t="s">
        <v>105</v>
      </c>
      <c r="B214" s="42">
        <v>19718.95</v>
      </c>
      <c r="C214" s="42">
        <v>19427.44</v>
      </c>
      <c r="D214" s="123">
        <f t="shared" si="2"/>
        <v>98.52167584988042</v>
      </c>
    </row>
    <row r="215" spans="1:4" ht="12">
      <c r="A215" s="94" t="s">
        <v>40</v>
      </c>
      <c r="B215" s="95">
        <f>SUM(B213:B214)</f>
        <v>21576.2</v>
      </c>
      <c r="C215" s="95">
        <f>SUM(C213:C214)</f>
        <v>19427.44</v>
      </c>
      <c r="D215" s="85">
        <f aca="true" t="shared" si="3" ref="D215:D258">SUM(C215/B215*100)</f>
        <v>90.0410637647037</v>
      </c>
    </row>
    <row r="216" spans="1:4" ht="12">
      <c r="A216" s="109" t="s">
        <v>145</v>
      </c>
      <c r="B216" s="93">
        <f>SUM(B217)</f>
        <v>0</v>
      </c>
      <c r="C216" s="93">
        <f>SUM(C217)</f>
        <v>0</v>
      </c>
      <c r="D216" s="82" t="e">
        <f t="shared" si="3"/>
        <v>#DIV/0!</v>
      </c>
    </row>
    <row r="217" spans="1:4" ht="24">
      <c r="A217" s="33" t="s">
        <v>125</v>
      </c>
      <c r="B217" s="40">
        <f>SUM(B219)</f>
        <v>0</v>
      </c>
      <c r="C217" s="40">
        <f>SUM(C219)</f>
        <v>0</v>
      </c>
      <c r="D217" s="83" t="e">
        <f t="shared" si="3"/>
        <v>#DIV/0!</v>
      </c>
    </row>
    <row r="218" spans="1:4" ht="12">
      <c r="A218" s="31" t="s">
        <v>88</v>
      </c>
      <c r="B218" s="39"/>
      <c r="C218" s="39"/>
      <c r="D218" s="84" t="e">
        <f t="shared" si="3"/>
        <v>#DIV/0!</v>
      </c>
    </row>
    <row r="219" spans="1:4" ht="12">
      <c r="A219" s="94" t="s">
        <v>53</v>
      </c>
      <c r="B219" s="95">
        <f>SUM(B218)</f>
        <v>0</v>
      </c>
      <c r="C219" s="95">
        <f>SUM(C218)</f>
        <v>0</v>
      </c>
      <c r="D219" s="85" t="e">
        <f t="shared" si="3"/>
        <v>#DIV/0!</v>
      </c>
    </row>
    <row r="220" spans="1:4" ht="12">
      <c r="A220" s="109" t="s">
        <v>146</v>
      </c>
      <c r="B220" s="93">
        <f>SUM(B221)</f>
        <v>15682.68</v>
      </c>
      <c r="C220" s="93">
        <f>SUM(C221)</f>
        <v>15241.87</v>
      </c>
      <c r="D220" s="82">
        <f t="shared" si="3"/>
        <v>97.18919215338195</v>
      </c>
    </row>
    <row r="221" spans="1:4" ht="24">
      <c r="A221" s="33" t="s">
        <v>126</v>
      </c>
      <c r="B221" s="40">
        <f>SUM(B223)</f>
        <v>15682.68</v>
      </c>
      <c r="C221" s="40">
        <f>SUM(C223)</f>
        <v>15241.87</v>
      </c>
      <c r="D221" s="83">
        <f t="shared" si="3"/>
        <v>97.18919215338195</v>
      </c>
    </row>
    <row r="222" spans="1:4" ht="12">
      <c r="A222" s="31" t="s">
        <v>88</v>
      </c>
      <c r="B222" s="39">
        <v>15682.68</v>
      </c>
      <c r="C222" s="39">
        <v>15241.87</v>
      </c>
      <c r="D222" s="123">
        <f t="shared" si="3"/>
        <v>97.18919215338195</v>
      </c>
    </row>
    <row r="223" spans="1:4" ht="12">
      <c r="A223" s="94" t="s">
        <v>53</v>
      </c>
      <c r="B223" s="95">
        <f>SUM(B222)</f>
        <v>15682.68</v>
      </c>
      <c r="C223" s="95">
        <f>SUM(C222)</f>
        <v>15241.87</v>
      </c>
      <c r="D223" s="85">
        <f t="shared" si="3"/>
        <v>97.18919215338195</v>
      </c>
    </row>
    <row r="224" spans="1:4" ht="12">
      <c r="A224" s="111" t="s">
        <v>143</v>
      </c>
      <c r="B224" s="89"/>
      <c r="C224" s="89"/>
      <c r="D224" s="125" t="e">
        <f t="shared" si="3"/>
        <v>#DIV/0!</v>
      </c>
    </row>
    <row r="225" spans="1:4" ht="12">
      <c r="A225" s="109" t="s">
        <v>147</v>
      </c>
      <c r="B225" s="93">
        <f>SUM(B226+B234+B242)</f>
        <v>0</v>
      </c>
      <c r="C225" s="93">
        <f>SUM(C226+C234+C242)</f>
        <v>0</v>
      </c>
      <c r="D225" s="82" t="e">
        <f t="shared" si="3"/>
        <v>#DIV/0!</v>
      </c>
    </row>
    <row r="226" spans="1:4" ht="24">
      <c r="A226" s="33" t="s">
        <v>127</v>
      </c>
      <c r="B226" s="40">
        <f>SUM(B228+B230+B233)</f>
        <v>0</v>
      </c>
      <c r="C226" s="40">
        <f>SUM(C228+C230+C233)</f>
        <v>0</v>
      </c>
      <c r="D226" s="83" t="e">
        <f t="shared" si="3"/>
        <v>#DIV/0!</v>
      </c>
    </row>
    <row r="227" spans="1:4" ht="12">
      <c r="A227" s="31" t="s">
        <v>94</v>
      </c>
      <c r="B227" s="39"/>
      <c r="C227" s="39"/>
      <c r="D227" s="123" t="e">
        <f t="shared" si="3"/>
        <v>#DIV/0!</v>
      </c>
    </row>
    <row r="228" spans="1:4" ht="12">
      <c r="A228" s="94" t="s">
        <v>95</v>
      </c>
      <c r="B228" s="95">
        <f>SUM(B227)</f>
        <v>0</v>
      </c>
      <c r="C228" s="95">
        <f>SUM(C227)</f>
        <v>0</v>
      </c>
      <c r="D228" s="85" t="e">
        <f t="shared" si="3"/>
        <v>#DIV/0!</v>
      </c>
    </row>
    <row r="229" spans="1:4" ht="12">
      <c r="A229" s="31" t="s">
        <v>103</v>
      </c>
      <c r="B229" s="39"/>
      <c r="C229" s="39"/>
      <c r="D229" s="123" t="e">
        <f t="shared" si="3"/>
        <v>#DIV/0!</v>
      </c>
    </row>
    <row r="230" spans="1:4" ht="12">
      <c r="A230" s="94" t="s">
        <v>104</v>
      </c>
      <c r="B230" s="95">
        <f>SUM(B229)</f>
        <v>0</v>
      </c>
      <c r="C230" s="95">
        <f>SUM(C229)</f>
        <v>0</v>
      </c>
      <c r="D230" s="85" t="e">
        <f t="shared" si="3"/>
        <v>#DIV/0!</v>
      </c>
    </row>
    <row r="231" spans="1:4" ht="12">
      <c r="A231" s="31" t="s">
        <v>35</v>
      </c>
      <c r="B231" s="39"/>
      <c r="C231" s="39"/>
      <c r="D231" s="123" t="e">
        <f t="shared" si="3"/>
        <v>#DIV/0!</v>
      </c>
    </row>
    <row r="232" spans="1:4" ht="12">
      <c r="A232" s="32" t="s">
        <v>105</v>
      </c>
      <c r="B232" s="42"/>
      <c r="C232" s="42"/>
      <c r="D232" s="123" t="e">
        <f t="shared" si="3"/>
        <v>#DIV/0!</v>
      </c>
    </row>
    <row r="233" spans="1:4" ht="12">
      <c r="A233" s="94" t="s">
        <v>40</v>
      </c>
      <c r="B233" s="95">
        <f>SUM(B231:B232)</f>
        <v>0</v>
      </c>
      <c r="C233" s="95">
        <f>SUM(C231:C232)</f>
        <v>0</v>
      </c>
      <c r="D233" s="85" t="e">
        <f t="shared" si="3"/>
        <v>#DIV/0!</v>
      </c>
    </row>
    <row r="234" spans="1:4" ht="24">
      <c r="A234" s="33" t="s">
        <v>129</v>
      </c>
      <c r="B234" s="40">
        <f>SUM(B236+B238+B241)</f>
        <v>0</v>
      </c>
      <c r="C234" s="40">
        <f>SUM(C236+C238+C241)</f>
        <v>0</v>
      </c>
      <c r="D234" s="83" t="e">
        <f t="shared" si="3"/>
        <v>#DIV/0!</v>
      </c>
    </row>
    <row r="235" spans="1:4" ht="12">
      <c r="A235" s="31" t="s">
        <v>94</v>
      </c>
      <c r="B235" s="39"/>
      <c r="C235" s="39"/>
      <c r="D235" s="123" t="e">
        <f t="shared" si="3"/>
        <v>#DIV/0!</v>
      </c>
    </row>
    <row r="236" spans="1:4" ht="12">
      <c r="A236" s="94" t="s">
        <v>95</v>
      </c>
      <c r="B236" s="95">
        <f>SUM(B235)</f>
        <v>0</v>
      </c>
      <c r="C236" s="95">
        <f>SUM(C235)</f>
        <v>0</v>
      </c>
      <c r="D236" s="85" t="e">
        <f t="shared" si="3"/>
        <v>#DIV/0!</v>
      </c>
    </row>
    <row r="237" spans="1:4" ht="12">
      <c r="A237" s="31" t="s">
        <v>103</v>
      </c>
      <c r="B237" s="39"/>
      <c r="C237" s="39"/>
      <c r="D237" s="123" t="e">
        <f t="shared" si="3"/>
        <v>#DIV/0!</v>
      </c>
    </row>
    <row r="238" spans="1:4" ht="12">
      <c r="A238" s="94" t="s">
        <v>104</v>
      </c>
      <c r="B238" s="95">
        <f>SUM(B237)</f>
        <v>0</v>
      </c>
      <c r="C238" s="95">
        <f>SUM(C237)</f>
        <v>0</v>
      </c>
      <c r="D238" s="85" t="e">
        <f t="shared" si="3"/>
        <v>#DIV/0!</v>
      </c>
    </row>
    <row r="239" spans="1:4" ht="12">
      <c r="A239" s="31" t="s">
        <v>35</v>
      </c>
      <c r="B239" s="39"/>
      <c r="C239" s="39"/>
      <c r="D239" s="123" t="e">
        <f t="shared" si="3"/>
        <v>#DIV/0!</v>
      </c>
    </row>
    <row r="240" spans="1:4" ht="12">
      <c r="A240" s="32" t="s">
        <v>105</v>
      </c>
      <c r="B240" s="42"/>
      <c r="C240" s="42"/>
      <c r="D240" s="123" t="e">
        <f t="shared" si="3"/>
        <v>#DIV/0!</v>
      </c>
    </row>
    <row r="241" spans="1:4" ht="12">
      <c r="A241" s="94" t="s">
        <v>40</v>
      </c>
      <c r="B241" s="95">
        <f>SUM(B239:B240)</f>
        <v>0</v>
      </c>
      <c r="C241" s="95">
        <f>SUM(C239:C240)</f>
        <v>0</v>
      </c>
      <c r="D241" s="112" t="e">
        <f t="shared" si="3"/>
        <v>#DIV/0!</v>
      </c>
    </row>
    <row r="242" spans="1:4" ht="24">
      <c r="A242" s="33" t="s">
        <v>130</v>
      </c>
      <c r="B242" s="40">
        <f>SUM(B244+B246+B249)</f>
        <v>0</v>
      </c>
      <c r="C242" s="40">
        <f>SUM(C244+C246+C249)</f>
        <v>0</v>
      </c>
      <c r="D242" s="83" t="e">
        <f t="shared" si="3"/>
        <v>#DIV/0!</v>
      </c>
    </row>
    <row r="243" spans="1:4" ht="12">
      <c r="A243" s="31" t="s">
        <v>94</v>
      </c>
      <c r="B243" s="39"/>
      <c r="C243" s="39"/>
      <c r="D243" s="123" t="e">
        <f t="shared" si="3"/>
        <v>#DIV/0!</v>
      </c>
    </row>
    <row r="244" spans="1:4" ht="12">
      <c r="A244" s="94" t="s">
        <v>95</v>
      </c>
      <c r="B244" s="95">
        <f>SUM(B243)</f>
        <v>0</v>
      </c>
      <c r="C244" s="95">
        <f>SUM(C243)</f>
        <v>0</v>
      </c>
      <c r="D244" s="85" t="e">
        <f t="shared" si="3"/>
        <v>#DIV/0!</v>
      </c>
    </row>
    <row r="245" spans="1:4" ht="12">
      <c r="A245" s="31" t="s">
        <v>103</v>
      </c>
      <c r="B245" s="39"/>
      <c r="C245" s="39"/>
      <c r="D245" s="123" t="e">
        <f t="shared" si="3"/>
        <v>#DIV/0!</v>
      </c>
    </row>
    <row r="246" spans="1:4" ht="12">
      <c r="A246" s="94" t="s">
        <v>104</v>
      </c>
      <c r="B246" s="95">
        <f>SUM(B245)</f>
        <v>0</v>
      </c>
      <c r="C246" s="95">
        <f>SUM(C245)</f>
        <v>0</v>
      </c>
      <c r="D246" s="85" t="e">
        <f t="shared" si="3"/>
        <v>#DIV/0!</v>
      </c>
    </row>
    <row r="247" spans="1:4" ht="12">
      <c r="A247" s="31" t="s">
        <v>35</v>
      </c>
      <c r="B247" s="39"/>
      <c r="C247" s="39"/>
      <c r="D247" s="123" t="e">
        <f t="shared" si="3"/>
        <v>#DIV/0!</v>
      </c>
    </row>
    <row r="248" spans="1:4" ht="12">
      <c r="A248" s="32" t="s">
        <v>105</v>
      </c>
      <c r="B248" s="42"/>
      <c r="C248" s="42"/>
      <c r="D248" s="123" t="e">
        <f t="shared" si="3"/>
        <v>#DIV/0!</v>
      </c>
    </row>
    <row r="249" spans="1:4" ht="12">
      <c r="A249" s="94" t="s">
        <v>40</v>
      </c>
      <c r="B249" s="95">
        <f>SUM(B247:B248)</f>
        <v>0</v>
      </c>
      <c r="C249" s="95">
        <f>SUM(C247:C248)</f>
        <v>0</v>
      </c>
      <c r="D249" s="85" t="e">
        <f t="shared" si="3"/>
        <v>#DIV/0!</v>
      </c>
    </row>
    <row r="250" spans="1:4" ht="12">
      <c r="A250" s="109" t="s">
        <v>148</v>
      </c>
      <c r="B250" s="93">
        <f>SUM(B251)</f>
        <v>42966.85</v>
      </c>
      <c r="C250" s="93">
        <f>SUM(C251)</f>
        <v>42966.85</v>
      </c>
      <c r="D250" s="82">
        <f t="shared" si="3"/>
        <v>100</v>
      </c>
    </row>
    <row r="251" spans="1:4" ht="24">
      <c r="A251" s="33" t="s">
        <v>131</v>
      </c>
      <c r="B251" s="40">
        <f>SUM(B253)</f>
        <v>42966.85</v>
      </c>
      <c r="C251" s="40">
        <f>SUM(C253)</f>
        <v>42966.85</v>
      </c>
      <c r="D251" s="83">
        <f t="shared" si="3"/>
        <v>100</v>
      </c>
    </row>
    <row r="252" spans="1:4" ht="12">
      <c r="A252" s="31" t="s">
        <v>88</v>
      </c>
      <c r="B252" s="39">
        <v>42966.85</v>
      </c>
      <c r="C252" s="39">
        <v>42966.85</v>
      </c>
      <c r="D252" s="123">
        <f t="shared" si="3"/>
        <v>100</v>
      </c>
    </row>
    <row r="253" spans="1:4" ht="12">
      <c r="A253" s="94" t="s">
        <v>53</v>
      </c>
      <c r="B253" s="95">
        <f>SUM(B252)</f>
        <v>42966.85</v>
      </c>
      <c r="C253" s="95">
        <f>SUM(C252)</f>
        <v>42966.85</v>
      </c>
      <c r="D253" s="85">
        <f t="shared" si="3"/>
        <v>100</v>
      </c>
    </row>
    <row r="254" spans="1:4" ht="12">
      <c r="A254" s="109" t="s">
        <v>149</v>
      </c>
      <c r="B254" s="93">
        <f>SUM(B255)</f>
        <v>29600</v>
      </c>
      <c r="C254" s="93">
        <f>SUM(C255)</f>
        <v>0</v>
      </c>
      <c r="D254" s="82">
        <f t="shared" si="3"/>
        <v>0</v>
      </c>
    </row>
    <row r="255" spans="1:4" ht="24">
      <c r="A255" s="33" t="s">
        <v>183</v>
      </c>
      <c r="B255" s="40">
        <f>SUM(B257)</f>
        <v>29600</v>
      </c>
      <c r="C255" s="40">
        <f>SUM(C257)</f>
        <v>0</v>
      </c>
      <c r="D255" s="83">
        <f t="shared" si="3"/>
        <v>0</v>
      </c>
    </row>
    <row r="256" spans="1:4" ht="12">
      <c r="A256" s="31" t="s">
        <v>88</v>
      </c>
      <c r="B256" s="39">
        <v>29600</v>
      </c>
      <c r="C256" s="39">
        <v>0</v>
      </c>
      <c r="D256" s="123">
        <f t="shared" si="3"/>
        <v>0</v>
      </c>
    </row>
    <row r="257" spans="1:4" ht="12">
      <c r="A257" s="94" t="s">
        <v>53</v>
      </c>
      <c r="B257" s="95">
        <f>SUM(B256)</f>
        <v>29600</v>
      </c>
      <c r="C257" s="95">
        <f>SUM(C256)</f>
        <v>0</v>
      </c>
      <c r="D257" s="85">
        <f t="shared" si="3"/>
        <v>0</v>
      </c>
    </row>
    <row r="258" spans="1:4" ht="12">
      <c r="A258" s="43" t="s">
        <v>132</v>
      </c>
      <c r="B258" s="44">
        <f>SUM(B9+B60+B56+B73+B84+B93+B112+B115+B136+B140+B147+B164+B168+B186+B191+B199+B208+B217+B221+B226+B234+B242+B251+B255)</f>
        <v>8493396.4</v>
      </c>
      <c r="C258" s="44">
        <f>SUM(C9+C57+C61+C73+C84+C93+C112+C115+C136+C140+C147+C164+C168+C186+C191+C199+C208+C217+C221+C226+C234+C242+C251+C255)</f>
        <v>8405234.069999998</v>
      </c>
      <c r="D258" s="114">
        <f t="shared" si="3"/>
        <v>98.96198969354589</v>
      </c>
    </row>
    <row r="259" spans="2:4" ht="12">
      <c r="B259" s="37"/>
      <c r="C259" s="37"/>
      <c r="D259" s="38"/>
    </row>
    <row r="260" spans="1:4" ht="12">
      <c r="A260" t="s">
        <v>215</v>
      </c>
      <c r="B260" s="37"/>
      <c r="C260" s="37"/>
      <c r="D260" s="38"/>
    </row>
    <row r="261" spans="2:4" ht="12">
      <c r="B261" s="37" t="s">
        <v>169</v>
      </c>
      <c r="C261" s="37"/>
      <c r="D261" s="38"/>
    </row>
    <row r="262" spans="2:4" ht="12">
      <c r="B262" s="37" t="s">
        <v>170</v>
      </c>
      <c r="C262" s="37"/>
      <c r="D262" s="38"/>
    </row>
    <row r="263" spans="2:4" ht="12">
      <c r="B263" s="37"/>
      <c r="C263" s="37"/>
      <c r="D263" s="38"/>
    </row>
    <row r="264" spans="2:4" ht="12">
      <c r="B264" s="37"/>
      <c r="C264" s="37"/>
      <c r="D264" s="38"/>
    </row>
    <row r="265" spans="2:4" ht="12">
      <c r="B265" s="37"/>
      <c r="C265" s="37"/>
      <c r="D265" s="38"/>
    </row>
    <row r="266" spans="2:4" ht="12">
      <c r="B266" s="37"/>
      <c r="C266" s="37"/>
      <c r="D266" s="38"/>
    </row>
    <row r="267" spans="2:4" ht="12">
      <c r="B267" s="37"/>
      <c r="C267" s="37"/>
      <c r="D267" s="38"/>
    </row>
    <row r="268" spans="2:4" ht="12">
      <c r="B268" s="37"/>
      <c r="C268" s="37"/>
      <c r="D268" s="38"/>
    </row>
    <row r="269" spans="2:4" ht="12">
      <c r="B269" s="37"/>
      <c r="C269" s="37"/>
      <c r="D269" s="38"/>
    </row>
    <row r="270" spans="2:4" ht="12">
      <c r="B270" s="37"/>
      <c r="C270" s="37"/>
      <c r="D270" s="38"/>
    </row>
    <row r="271" spans="2:4" ht="12">
      <c r="B271" s="37"/>
      <c r="C271" s="37"/>
      <c r="D271" s="38"/>
    </row>
    <row r="272" spans="2:4" ht="12">
      <c r="B272" s="37"/>
      <c r="C272" s="37"/>
      <c r="D272" s="38"/>
    </row>
    <row r="273" spans="2:4" ht="12">
      <c r="B273" s="37"/>
      <c r="C273" s="37"/>
      <c r="D273" s="38"/>
    </row>
    <row r="274" spans="2:4" ht="12">
      <c r="B274" s="37"/>
      <c r="C274" s="37"/>
      <c r="D274" s="38"/>
    </row>
    <row r="275" spans="2:4" ht="12">
      <c r="B275" s="37"/>
      <c r="C275" s="37"/>
      <c r="D275" s="38"/>
    </row>
    <row r="276" spans="2:4" ht="12">
      <c r="B276" s="37"/>
      <c r="C276" s="37"/>
      <c r="D276" s="38"/>
    </row>
    <row r="277" spans="2:4" ht="12">
      <c r="B277" s="37"/>
      <c r="C277" s="37"/>
      <c r="D277" s="38"/>
    </row>
    <row r="278" spans="2:4" ht="12">
      <c r="B278" s="37"/>
      <c r="C278" s="37"/>
      <c r="D278" s="38"/>
    </row>
    <row r="279" spans="2:4" ht="12">
      <c r="B279" s="37"/>
      <c r="C279" s="37"/>
      <c r="D279" s="38"/>
    </row>
    <row r="280" spans="2:4" ht="12">
      <c r="B280" s="37"/>
      <c r="C280" s="37"/>
      <c r="D280" s="38"/>
    </row>
    <row r="281" spans="2:4" ht="12">
      <c r="B281" s="37"/>
      <c r="C281" s="37"/>
      <c r="D281" s="38"/>
    </row>
    <row r="282" spans="2:4" ht="12">
      <c r="B282" s="37"/>
      <c r="C282" s="37"/>
      <c r="D282" s="38"/>
    </row>
    <row r="283" spans="2:4" ht="12">
      <c r="B283" s="37"/>
      <c r="C283" s="37"/>
      <c r="D283" s="38"/>
    </row>
    <row r="284" spans="2:4" ht="12">
      <c r="B284" s="37"/>
      <c r="C284" s="37"/>
      <c r="D284" s="38"/>
    </row>
    <row r="285" spans="2:4" ht="12">
      <c r="B285" s="37"/>
      <c r="C285" s="37"/>
      <c r="D285" s="38"/>
    </row>
    <row r="286" spans="2:4" ht="12">
      <c r="B286" s="37"/>
      <c r="C286" s="37"/>
      <c r="D286" s="38"/>
    </row>
    <row r="287" spans="2:4" ht="12">
      <c r="B287" s="37"/>
      <c r="C287" s="37"/>
      <c r="D287" s="38"/>
    </row>
    <row r="288" spans="2:4" ht="12">
      <c r="B288" s="37"/>
      <c r="C288" s="37"/>
      <c r="D288" s="38"/>
    </row>
    <row r="289" spans="2:4" ht="12">
      <c r="B289" s="37"/>
      <c r="C289" s="37"/>
      <c r="D289" s="38"/>
    </row>
    <row r="290" spans="2:4" ht="12">
      <c r="B290" s="37"/>
      <c r="C290" s="37"/>
      <c r="D290" s="38"/>
    </row>
    <row r="291" spans="2:4" ht="12">
      <c r="B291" s="37"/>
      <c r="C291" s="37"/>
      <c r="D291" s="38"/>
    </row>
    <row r="292" spans="2:4" ht="12">
      <c r="B292" s="37"/>
      <c r="C292" s="37"/>
      <c r="D292" s="38"/>
    </row>
    <row r="293" spans="2:4" ht="12">
      <c r="B293" s="37"/>
      <c r="C293" s="37"/>
      <c r="D293" s="38"/>
    </row>
    <row r="294" spans="2:4" ht="12">
      <c r="B294" s="37"/>
      <c r="C294" s="37"/>
      <c r="D294" s="38"/>
    </row>
    <row r="295" spans="2:4" ht="12">
      <c r="B295" s="37"/>
      <c r="C295" s="37"/>
      <c r="D295" s="38"/>
    </row>
    <row r="296" spans="2:4" ht="12">
      <c r="B296" s="37"/>
      <c r="C296" s="37"/>
      <c r="D296" s="38"/>
    </row>
    <row r="297" spans="2:4" ht="12">
      <c r="B297" s="37"/>
      <c r="C297" s="37"/>
      <c r="D297" s="38"/>
    </row>
    <row r="298" spans="2:4" ht="12">
      <c r="B298" s="37"/>
      <c r="C298" s="37"/>
      <c r="D298" s="38"/>
    </row>
    <row r="299" spans="2:4" ht="12">
      <c r="B299" s="37"/>
      <c r="C299" s="37"/>
      <c r="D299" s="38"/>
    </row>
    <row r="300" spans="2:4" ht="12">
      <c r="B300" s="37"/>
      <c r="C300" s="37"/>
      <c r="D300" s="38"/>
    </row>
    <row r="301" spans="2:4" ht="12">
      <c r="B301" s="37"/>
      <c r="C301" s="37"/>
      <c r="D301" s="38"/>
    </row>
    <row r="302" spans="2:4" ht="12">
      <c r="B302" s="37"/>
      <c r="C302" s="37"/>
      <c r="D302" s="38"/>
    </row>
    <row r="303" spans="2:4" ht="12">
      <c r="B303" s="37"/>
      <c r="C303" s="37"/>
      <c r="D303" s="38"/>
    </row>
    <row r="304" spans="2:4" ht="12">
      <c r="B304" s="37"/>
      <c r="C304" s="37"/>
      <c r="D304" s="38"/>
    </row>
    <row r="305" spans="2:4" ht="12">
      <c r="B305" s="37"/>
      <c r="C305" s="37"/>
      <c r="D305" s="38"/>
    </row>
    <row r="306" spans="2:4" ht="12">
      <c r="B306" s="37"/>
      <c r="C306" s="37"/>
      <c r="D306" s="38"/>
    </row>
    <row r="307" spans="2:4" ht="12">
      <c r="B307" s="37"/>
      <c r="C307" s="37"/>
      <c r="D307" s="38"/>
    </row>
    <row r="308" spans="2:4" ht="12">
      <c r="B308" s="37"/>
      <c r="C308" s="37"/>
      <c r="D308" s="38"/>
    </row>
    <row r="309" spans="2:4" ht="12">
      <c r="B309" s="37"/>
      <c r="C309" s="37"/>
      <c r="D309" s="38"/>
    </row>
    <row r="310" spans="2:4" ht="12">
      <c r="B310" s="37"/>
      <c r="C310" s="37"/>
      <c r="D310" s="38"/>
    </row>
    <row r="311" spans="2:4" ht="12">
      <c r="B311" s="37"/>
      <c r="C311" s="37"/>
      <c r="D311" s="38"/>
    </row>
    <row r="312" spans="2:4" ht="12">
      <c r="B312" s="37"/>
      <c r="C312" s="37"/>
      <c r="D312" s="38"/>
    </row>
    <row r="313" spans="2:4" ht="12">
      <c r="B313" s="37"/>
      <c r="C313" s="37"/>
      <c r="D313" s="38"/>
    </row>
    <row r="314" spans="2:4" ht="12">
      <c r="B314" s="37"/>
      <c r="C314" s="37"/>
      <c r="D314" s="38"/>
    </row>
    <row r="315" spans="2:4" ht="12">
      <c r="B315" s="37"/>
      <c r="C315" s="37"/>
      <c r="D315" s="38"/>
    </row>
    <row r="316" spans="2:4" ht="12">
      <c r="B316" s="37"/>
      <c r="C316" s="37"/>
      <c r="D316" s="38"/>
    </row>
    <row r="317" spans="2:4" ht="12">
      <c r="B317" s="37"/>
      <c r="C317" s="37"/>
      <c r="D317" s="38"/>
    </row>
    <row r="318" spans="2:4" ht="12">
      <c r="B318" s="37"/>
      <c r="C318" s="37"/>
      <c r="D318" s="38"/>
    </row>
    <row r="319" spans="2:4" ht="12">
      <c r="B319" s="37"/>
      <c r="C319" s="37"/>
      <c r="D319" s="38"/>
    </row>
    <row r="320" spans="2:4" ht="12">
      <c r="B320" s="37"/>
      <c r="C320" s="37"/>
      <c r="D320" s="38"/>
    </row>
    <row r="321" spans="2:4" ht="12">
      <c r="B321" s="37"/>
      <c r="C321" s="37"/>
      <c r="D321" s="38"/>
    </row>
    <row r="322" spans="2:4" ht="12">
      <c r="B322" s="37"/>
      <c r="C322" s="37"/>
      <c r="D322" s="38"/>
    </row>
    <row r="323" spans="2:4" ht="12">
      <c r="B323" s="37"/>
      <c r="C323" s="37"/>
      <c r="D323" s="38"/>
    </row>
    <row r="324" spans="2:4" ht="12">
      <c r="B324" s="37"/>
      <c r="C324" s="37"/>
      <c r="D324" s="38"/>
    </row>
    <row r="325" spans="2:4" ht="12">
      <c r="B325" s="37"/>
      <c r="C325" s="37"/>
      <c r="D325" s="38"/>
    </row>
    <row r="326" spans="2:4" ht="12">
      <c r="B326" s="37"/>
      <c r="C326" s="37"/>
      <c r="D326" s="38"/>
    </row>
    <row r="327" spans="2:4" ht="12">
      <c r="B327" s="37"/>
      <c r="C327" s="37"/>
      <c r="D327" s="38"/>
    </row>
    <row r="328" spans="2:4" ht="12">
      <c r="B328" s="37"/>
      <c r="C328" s="37"/>
      <c r="D328" s="38"/>
    </row>
    <row r="329" spans="2:4" ht="12">
      <c r="B329" s="37"/>
      <c r="C329" s="37"/>
      <c r="D329" s="38"/>
    </row>
    <row r="330" spans="2:4" ht="12">
      <c r="B330" s="37"/>
      <c r="C330" s="37"/>
      <c r="D330" s="38"/>
    </row>
    <row r="331" spans="2:4" ht="12">
      <c r="B331" s="37"/>
      <c r="C331" s="37"/>
      <c r="D331" s="38"/>
    </row>
    <row r="332" spans="2:4" ht="12">
      <c r="B332" s="37"/>
      <c r="C332" s="37"/>
      <c r="D332" s="38"/>
    </row>
    <row r="333" spans="2:4" ht="12">
      <c r="B333" s="37"/>
      <c r="C333" s="37"/>
      <c r="D333" s="38"/>
    </row>
    <row r="334" spans="2:4" ht="12">
      <c r="B334" s="37"/>
      <c r="C334" s="37"/>
      <c r="D334" s="38"/>
    </row>
    <row r="335" spans="2:4" ht="12">
      <c r="B335" s="37"/>
      <c r="C335" s="37"/>
      <c r="D335" s="38"/>
    </row>
    <row r="336" spans="2:4" ht="12">
      <c r="B336" s="37"/>
      <c r="C336" s="37"/>
      <c r="D336" s="38"/>
    </row>
    <row r="337" spans="2:4" ht="12">
      <c r="B337" s="37"/>
      <c r="C337" s="37"/>
      <c r="D337" s="38"/>
    </row>
    <row r="338" spans="2:4" ht="12">
      <c r="B338" s="37"/>
      <c r="C338" s="37"/>
      <c r="D338" s="38"/>
    </row>
    <row r="339" spans="2:4" ht="12">
      <c r="B339" s="37"/>
      <c r="C339" s="37"/>
      <c r="D339" s="38"/>
    </row>
    <row r="340" spans="2:4" ht="12">
      <c r="B340" s="37"/>
      <c r="C340" s="37"/>
      <c r="D340" s="38"/>
    </row>
    <row r="341" spans="2:4" ht="12">
      <c r="B341" s="37"/>
      <c r="C341" s="37"/>
      <c r="D341" s="38"/>
    </row>
    <row r="342" spans="2:4" ht="12">
      <c r="B342" s="37"/>
      <c r="C342" s="37"/>
      <c r="D342" s="38"/>
    </row>
    <row r="343" spans="2:4" ht="12">
      <c r="B343" s="37"/>
      <c r="C343" s="37"/>
      <c r="D343" s="38"/>
    </row>
    <row r="344" spans="2:4" ht="12">
      <c r="B344" s="37"/>
      <c r="C344" s="37"/>
      <c r="D344" s="38"/>
    </row>
    <row r="345" spans="2:4" ht="12">
      <c r="B345" s="37"/>
      <c r="C345" s="37"/>
      <c r="D345" s="38"/>
    </row>
    <row r="346" spans="2:4" ht="12">
      <c r="B346" s="37"/>
      <c r="C346" s="37"/>
      <c r="D346" s="38"/>
    </row>
    <row r="347" spans="2:4" ht="12">
      <c r="B347" s="37"/>
      <c r="C347" s="37"/>
      <c r="D347" s="38"/>
    </row>
    <row r="348" spans="2:4" ht="12">
      <c r="B348" s="37"/>
      <c r="C348" s="37"/>
      <c r="D348" s="38"/>
    </row>
    <row r="349" spans="2:4" ht="12">
      <c r="B349" s="37"/>
      <c r="C349" s="37"/>
      <c r="D349" s="38"/>
    </row>
    <row r="350" spans="2:4" ht="12">
      <c r="B350" s="37"/>
      <c r="C350" s="37"/>
      <c r="D350" s="38"/>
    </row>
    <row r="351" spans="2:4" ht="12">
      <c r="B351" s="37"/>
      <c r="C351" s="37"/>
      <c r="D351" s="38"/>
    </row>
    <row r="352" spans="2:4" ht="12">
      <c r="B352" s="37"/>
      <c r="C352" s="37"/>
      <c r="D352" s="38"/>
    </row>
    <row r="353" spans="2:4" ht="12">
      <c r="B353" s="37"/>
      <c r="C353" s="37"/>
      <c r="D353" s="38"/>
    </row>
    <row r="354" spans="2:4" ht="12">
      <c r="B354" s="37"/>
      <c r="C354" s="37"/>
      <c r="D354" s="38"/>
    </row>
    <row r="355" spans="2:4" ht="12">
      <c r="B355" s="37"/>
      <c r="C355" s="37"/>
      <c r="D355" s="38"/>
    </row>
    <row r="356" spans="2:4" ht="12">
      <c r="B356" s="37"/>
      <c r="C356" s="37"/>
      <c r="D356" s="38"/>
    </row>
    <row r="357" spans="2:4" ht="12">
      <c r="B357" s="37"/>
      <c r="C357" s="37"/>
      <c r="D357" s="38"/>
    </row>
    <row r="358" spans="2:4" ht="12">
      <c r="B358" s="37"/>
      <c r="C358" s="37"/>
      <c r="D358" s="38"/>
    </row>
    <row r="359" spans="2:4" ht="12">
      <c r="B359" s="37"/>
      <c r="C359" s="37"/>
      <c r="D359" s="38"/>
    </row>
    <row r="360" spans="2:4" ht="12">
      <c r="B360" s="37"/>
      <c r="C360" s="37"/>
      <c r="D360" s="38"/>
    </row>
    <row r="361" spans="2:4" ht="12">
      <c r="B361" s="37"/>
      <c r="C361" s="37"/>
      <c r="D361" s="38"/>
    </row>
    <row r="362" spans="2:4" ht="12">
      <c r="B362" s="37"/>
      <c r="C362" s="37"/>
      <c r="D362" s="38"/>
    </row>
    <row r="363" spans="2:4" ht="12">
      <c r="B363" s="37"/>
      <c r="C363" s="37"/>
      <c r="D363" s="38"/>
    </row>
    <row r="364" spans="2:4" ht="12">
      <c r="B364" s="37"/>
      <c r="C364" s="37"/>
      <c r="D364" s="38"/>
    </row>
    <row r="365" spans="2:4" ht="12">
      <c r="B365" s="37"/>
      <c r="C365" s="37"/>
      <c r="D365" s="38"/>
    </row>
    <row r="366" spans="2:4" ht="12">
      <c r="B366" s="37"/>
      <c r="C366" s="37"/>
      <c r="D366" s="38"/>
    </row>
    <row r="367" spans="2:4" ht="12">
      <c r="B367" s="37"/>
      <c r="C367" s="37"/>
      <c r="D367" s="38"/>
    </row>
    <row r="368" spans="2:4" ht="12">
      <c r="B368" s="37"/>
      <c r="C368" s="37"/>
      <c r="D368" s="38"/>
    </row>
    <row r="369" spans="2:4" ht="12">
      <c r="B369" s="37"/>
      <c r="C369" s="37"/>
      <c r="D369" s="38"/>
    </row>
    <row r="370" spans="2:4" ht="12">
      <c r="B370" s="37"/>
      <c r="C370" s="37"/>
      <c r="D370" s="38"/>
    </row>
    <row r="371" spans="2:4" ht="12">
      <c r="B371" s="37"/>
      <c r="C371" s="37"/>
      <c r="D371" s="38"/>
    </row>
    <row r="372" spans="2:4" ht="12">
      <c r="B372" s="37"/>
      <c r="C372" s="37"/>
      <c r="D372" s="38"/>
    </row>
    <row r="373" spans="2:4" ht="12">
      <c r="B373" s="37"/>
      <c r="C373" s="37"/>
      <c r="D373" s="38"/>
    </row>
    <row r="374" spans="2:4" ht="12">
      <c r="B374" s="37"/>
      <c r="C374" s="37"/>
      <c r="D374" s="38"/>
    </row>
    <row r="375" spans="2:4" ht="12">
      <c r="B375" s="37"/>
      <c r="C375" s="37"/>
      <c r="D375" s="38"/>
    </row>
    <row r="376" spans="2:4" ht="12">
      <c r="B376" s="37"/>
      <c r="C376" s="37"/>
      <c r="D376" s="38"/>
    </row>
    <row r="377" spans="2:4" ht="12">
      <c r="B377" s="37"/>
      <c r="C377" s="37"/>
      <c r="D377" s="38"/>
    </row>
    <row r="378" spans="2:4" ht="12">
      <c r="B378" s="37"/>
      <c r="C378" s="37"/>
      <c r="D378" s="38"/>
    </row>
    <row r="379" spans="2:4" ht="12">
      <c r="B379" s="37"/>
      <c r="C379" s="37"/>
      <c r="D379" s="38"/>
    </row>
    <row r="380" spans="2:4" ht="12">
      <c r="B380" s="37"/>
      <c r="C380" s="37"/>
      <c r="D380" s="38"/>
    </row>
    <row r="381" spans="2:4" ht="12">
      <c r="B381" s="37"/>
      <c r="C381" s="37"/>
      <c r="D381" s="38"/>
    </row>
    <row r="382" spans="2:4" ht="12">
      <c r="B382" s="37"/>
      <c r="C382" s="37"/>
      <c r="D382" s="38"/>
    </row>
    <row r="383" spans="2:4" ht="12">
      <c r="B383" s="37"/>
      <c r="C383" s="37"/>
      <c r="D383" s="38"/>
    </row>
    <row r="384" spans="2:4" ht="12">
      <c r="B384" s="37"/>
      <c r="C384" s="37"/>
      <c r="D384" s="38"/>
    </row>
    <row r="385" spans="2:4" ht="12">
      <c r="B385" s="37"/>
      <c r="C385" s="37"/>
      <c r="D385" s="38"/>
    </row>
    <row r="386" spans="2:4" ht="12">
      <c r="B386" s="37"/>
      <c r="C386" s="37"/>
      <c r="D386" s="38"/>
    </row>
    <row r="387" spans="2:4" ht="12">
      <c r="B387" s="37"/>
      <c r="C387" s="37"/>
      <c r="D387" s="38"/>
    </row>
    <row r="388" spans="2:4" ht="12">
      <c r="B388" s="37"/>
      <c r="C388" s="37"/>
      <c r="D388" s="38"/>
    </row>
    <row r="389" spans="2:4" ht="12">
      <c r="B389" s="37"/>
      <c r="C389" s="37"/>
      <c r="D389" s="38"/>
    </row>
    <row r="390" spans="2:4" ht="12">
      <c r="B390" s="37"/>
      <c r="C390" s="37"/>
      <c r="D390" s="38"/>
    </row>
    <row r="391" spans="2:4" ht="12">
      <c r="B391" s="37"/>
      <c r="C391" s="37"/>
      <c r="D391" s="38"/>
    </row>
    <row r="392" spans="2:4" ht="12">
      <c r="B392" s="37"/>
      <c r="C392" s="37"/>
      <c r="D392" s="38"/>
    </row>
    <row r="393" spans="2:4" ht="12">
      <c r="B393" s="37"/>
      <c r="C393" s="37"/>
      <c r="D393" s="38"/>
    </row>
    <row r="394" spans="2:4" ht="12">
      <c r="B394" s="37"/>
      <c r="C394" s="37"/>
      <c r="D394" s="38"/>
    </row>
    <row r="395" spans="2:4" ht="12">
      <c r="B395" s="37"/>
      <c r="C395" s="37"/>
      <c r="D395" s="38"/>
    </row>
    <row r="396" spans="2:4" ht="12">
      <c r="B396" s="37"/>
      <c r="C396" s="37"/>
      <c r="D396" s="38"/>
    </row>
    <row r="397" spans="2:4" ht="12">
      <c r="B397" s="37"/>
      <c r="C397" s="37"/>
      <c r="D397" s="38"/>
    </row>
    <row r="398" spans="2:4" ht="12">
      <c r="B398" s="37"/>
      <c r="C398" s="37"/>
      <c r="D398" s="38"/>
    </row>
    <row r="399" spans="2:4" ht="12">
      <c r="B399" s="37"/>
      <c r="C399" s="37"/>
      <c r="D399" s="38"/>
    </row>
    <row r="400" spans="2:4" ht="12">
      <c r="B400" s="37"/>
      <c r="C400" s="37"/>
      <c r="D400" s="38"/>
    </row>
    <row r="401" spans="2:4" ht="12">
      <c r="B401" s="37"/>
      <c r="C401" s="37"/>
      <c r="D401" s="38"/>
    </row>
    <row r="402" spans="2:4" ht="12">
      <c r="B402" s="37"/>
      <c r="C402" s="37"/>
      <c r="D402" s="38"/>
    </row>
    <row r="403" spans="2:4" ht="12">
      <c r="B403" s="37"/>
      <c r="C403" s="37"/>
      <c r="D403" s="38"/>
    </row>
    <row r="404" spans="2:4" ht="12">
      <c r="B404" s="37"/>
      <c r="C404" s="37"/>
      <c r="D404" s="38"/>
    </row>
    <row r="405" spans="2:4" ht="12">
      <c r="B405" s="37"/>
      <c r="C405" s="37"/>
      <c r="D405" s="38"/>
    </row>
    <row r="406" spans="2:4" ht="12">
      <c r="B406" s="37"/>
      <c r="C406" s="37"/>
      <c r="D406" s="38"/>
    </row>
    <row r="407" spans="2:4" ht="12">
      <c r="B407" s="37"/>
      <c r="C407" s="37"/>
      <c r="D407" s="38"/>
    </row>
    <row r="408" spans="2:4" ht="12">
      <c r="B408" s="37"/>
      <c r="C408" s="37"/>
      <c r="D408" s="38"/>
    </row>
    <row r="409" spans="2:4" ht="12">
      <c r="B409" s="37"/>
      <c r="C409" s="37"/>
      <c r="D409" s="38"/>
    </row>
    <row r="410" spans="2:4" ht="12">
      <c r="B410" s="37"/>
      <c r="C410" s="37"/>
      <c r="D410" s="38"/>
    </row>
    <row r="411" spans="2:4" ht="12">
      <c r="B411" s="37"/>
      <c r="C411" s="37"/>
      <c r="D411" s="38"/>
    </row>
    <row r="412" spans="2:4" ht="12">
      <c r="B412" s="37"/>
      <c r="C412" s="37"/>
      <c r="D412" s="38"/>
    </row>
    <row r="413" spans="2:4" ht="12">
      <c r="B413" s="37"/>
      <c r="C413" s="37"/>
      <c r="D413" s="38"/>
    </row>
    <row r="414" spans="2:4" ht="12">
      <c r="B414" s="37"/>
      <c r="C414" s="37"/>
      <c r="D414" s="38"/>
    </row>
    <row r="415" spans="2:4" ht="12">
      <c r="B415" s="37"/>
      <c r="C415" s="37"/>
      <c r="D415" s="38"/>
    </row>
    <row r="416" spans="2:4" ht="12">
      <c r="B416" s="37"/>
      <c r="C416" s="37"/>
      <c r="D416" s="38"/>
    </row>
    <row r="417" spans="2:4" ht="12">
      <c r="B417" s="37"/>
      <c r="C417" s="37"/>
      <c r="D417" s="38"/>
    </row>
    <row r="418" spans="2:4" ht="12">
      <c r="B418" s="37"/>
      <c r="C418" s="37"/>
      <c r="D418" s="38"/>
    </row>
    <row r="419" spans="2:4" ht="12">
      <c r="B419" s="37"/>
      <c r="C419" s="37"/>
      <c r="D419" s="38"/>
    </row>
    <row r="420" spans="2:4" ht="12">
      <c r="B420" s="37"/>
      <c r="C420" s="37"/>
      <c r="D420" s="38"/>
    </row>
    <row r="421" spans="2:4" ht="12">
      <c r="B421" s="37"/>
      <c r="C421" s="37"/>
      <c r="D421" s="38"/>
    </row>
    <row r="422" spans="2:4" ht="12">
      <c r="B422" s="37"/>
      <c r="C422" s="37"/>
      <c r="D422" s="38"/>
    </row>
    <row r="423" spans="2:4" ht="12">
      <c r="B423" s="37"/>
      <c r="C423" s="37"/>
      <c r="D423" s="38"/>
    </row>
    <row r="424" spans="2:4" ht="12">
      <c r="B424" s="37"/>
      <c r="C424" s="37"/>
      <c r="D424" s="38"/>
    </row>
    <row r="425" spans="2:4" ht="12">
      <c r="B425" s="37"/>
      <c r="C425" s="37"/>
      <c r="D425" s="38"/>
    </row>
    <row r="426" spans="2:4" ht="12">
      <c r="B426" s="37"/>
      <c r="C426" s="37"/>
      <c r="D426" s="38"/>
    </row>
    <row r="427" spans="2:4" ht="12">
      <c r="B427" s="37"/>
      <c r="C427" s="37"/>
      <c r="D427" s="38"/>
    </row>
    <row r="428" spans="2:4" ht="12">
      <c r="B428" s="37"/>
      <c r="C428" s="37"/>
      <c r="D428" s="38"/>
    </row>
    <row r="429" spans="2:4" ht="12">
      <c r="B429" s="37"/>
      <c r="C429" s="37"/>
      <c r="D429" s="38"/>
    </row>
    <row r="430" spans="2:4" ht="12">
      <c r="B430" s="37"/>
      <c r="C430" s="37"/>
      <c r="D430" s="38"/>
    </row>
    <row r="431" spans="2:4" ht="12">
      <c r="B431" s="37"/>
      <c r="C431" s="37"/>
      <c r="D431" s="38"/>
    </row>
    <row r="432" spans="2:4" ht="12">
      <c r="B432" s="37"/>
      <c r="C432" s="37"/>
      <c r="D432" s="38"/>
    </row>
    <row r="433" spans="2:4" ht="12">
      <c r="B433" s="37"/>
      <c r="C433" s="37"/>
      <c r="D433" s="38"/>
    </row>
    <row r="434" spans="2:4" ht="12">
      <c r="B434" s="37"/>
      <c r="C434" s="37"/>
      <c r="D434" s="38"/>
    </row>
    <row r="435" spans="2:4" ht="12">
      <c r="B435" s="37"/>
      <c r="C435" s="37"/>
      <c r="D435" s="38"/>
    </row>
    <row r="436" spans="2:4" ht="12">
      <c r="B436" s="37"/>
      <c r="C436" s="37"/>
      <c r="D436" s="38"/>
    </row>
    <row r="437" spans="2:4" ht="12">
      <c r="B437" s="37"/>
      <c r="C437" s="37"/>
      <c r="D437" s="38"/>
    </row>
    <row r="438" spans="2:4" ht="12">
      <c r="B438" s="37"/>
      <c r="C438" s="37"/>
      <c r="D438" s="38"/>
    </row>
    <row r="439" spans="2:4" ht="12">
      <c r="B439" s="37"/>
      <c r="C439" s="37"/>
      <c r="D439" s="38"/>
    </row>
    <row r="440" spans="2:4" ht="12">
      <c r="B440" s="37"/>
      <c r="C440" s="37"/>
      <c r="D440" s="38"/>
    </row>
    <row r="441" spans="2:4" ht="12">
      <c r="B441" s="37"/>
      <c r="C441" s="37"/>
      <c r="D441" s="38"/>
    </row>
    <row r="442" spans="2:4" ht="12">
      <c r="B442" s="37"/>
      <c r="C442" s="37"/>
      <c r="D442" s="38"/>
    </row>
    <row r="443" spans="2:4" ht="12">
      <c r="B443" s="37"/>
      <c r="C443" s="37"/>
      <c r="D443" s="38"/>
    </row>
    <row r="444" spans="2:4" ht="12">
      <c r="B444" s="37"/>
      <c r="C444" s="37"/>
      <c r="D444" s="38"/>
    </row>
    <row r="445" spans="2:4" ht="12">
      <c r="B445" s="37"/>
      <c r="C445" s="37"/>
      <c r="D445" s="38"/>
    </row>
    <row r="446" spans="2:4" ht="12">
      <c r="B446" s="37"/>
      <c r="C446" s="37"/>
      <c r="D446" s="38"/>
    </row>
    <row r="447" spans="2:4" ht="12">
      <c r="B447" s="37"/>
      <c r="C447" s="37"/>
      <c r="D447" s="38"/>
    </row>
    <row r="448" spans="2:4" ht="12">
      <c r="B448" s="37"/>
      <c r="C448" s="37"/>
      <c r="D448" s="38"/>
    </row>
    <row r="449" spans="2:4" ht="12">
      <c r="B449" s="37"/>
      <c r="C449" s="37"/>
      <c r="D449" s="38"/>
    </row>
    <row r="450" spans="2:4" ht="12">
      <c r="B450" s="37"/>
      <c r="C450" s="37"/>
      <c r="D450" s="38"/>
    </row>
    <row r="451" spans="2:4" ht="12">
      <c r="B451" s="37"/>
      <c r="C451" s="37"/>
      <c r="D451" s="38"/>
    </row>
    <row r="452" spans="2:4" ht="12">
      <c r="B452" s="37"/>
      <c r="C452" s="37"/>
      <c r="D452" s="38"/>
    </row>
    <row r="453" spans="2:4" ht="12">
      <c r="B453" s="37"/>
      <c r="C453" s="37"/>
      <c r="D453" s="38"/>
    </row>
    <row r="454" spans="2:4" ht="12">
      <c r="B454" s="37"/>
      <c r="C454" s="37"/>
      <c r="D454" s="38"/>
    </row>
    <row r="455" spans="2:4" ht="12">
      <c r="B455" s="37"/>
      <c r="C455" s="37"/>
      <c r="D455" s="38"/>
    </row>
    <row r="456" spans="2:4" ht="12">
      <c r="B456" s="37"/>
      <c r="C456" s="37"/>
      <c r="D456" s="38"/>
    </row>
    <row r="457" spans="2:4" ht="12">
      <c r="B457" s="37"/>
      <c r="C457" s="37"/>
      <c r="D457" s="38"/>
    </row>
    <row r="458" spans="2:4" ht="12">
      <c r="B458" s="37"/>
      <c r="C458" s="37"/>
      <c r="D458" s="38"/>
    </row>
    <row r="459" spans="2:4" ht="12">
      <c r="B459" s="37"/>
      <c r="C459" s="37"/>
      <c r="D459" s="38"/>
    </row>
    <row r="460" spans="2:4" ht="12">
      <c r="B460" s="37"/>
      <c r="C460" s="37"/>
      <c r="D460" s="38"/>
    </row>
    <row r="461" spans="2:4" ht="12">
      <c r="B461" s="37"/>
      <c r="C461" s="37"/>
      <c r="D461" s="38"/>
    </row>
    <row r="462" spans="2:4" ht="12">
      <c r="B462" s="37"/>
      <c r="C462" s="37"/>
      <c r="D462" s="38"/>
    </row>
    <row r="463" spans="2:4" ht="12">
      <c r="B463" s="37"/>
      <c r="C463" s="37"/>
      <c r="D463" s="38"/>
    </row>
    <row r="464" spans="2:4" ht="12">
      <c r="B464" s="37"/>
      <c r="C464" s="37"/>
      <c r="D464" s="38"/>
    </row>
    <row r="465" spans="2:4" ht="12">
      <c r="B465" s="37"/>
      <c r="C465" s="37"/>
      <c r="D465" s="38"/>
    </row>
    <row r="466" spans="2:4" ht="12">
      <c r="B466" s="37"/>
      <c r="C466" s="37"/>
      <c r="D466" s="38"/>
    </row>
    <row r="467" spans="2:4" ht="12">
      <c r="B467" s="37"/>
      <c r="C467" s="37"/>
      <c r="D467" s="38"/>
    </row>
    <row r="468" spans="2:4" ht="12">
      <c r="B468" s="37"/>
      <c r="C468" s="37"/>
      <c r="D468" s="38"/>
    </row>
    <row r="469" spans="2:4" ht="12">
      <c r="B469" s="37"/>
      <c r="C469" s="37"/>
      <c r="D469" s="38"/>
    </row>
    <row r="470" spans="2:4" ht="12">
      <c r="B470" s="37"/>
      <c r="C470" s="37"/>
      <c r="D470" s="38"/>
    </row>
    <row r="471" spans="2:4" ht="12">
      <c r="B471" s="37"/>
      <c r="C471" s="37"/>
      <c r="D471" s="38"/>
    </row>
    <row r="472" spans="2:4" ht="12">
      <c r="B472" s="37"/>
      <c r="C472" s="37"/>
      <c r="D472" s="38"/>
    </row>
    <row r="473" spans="2:4" ht="12">
      <c r="B473" s="37"/>
      <c r="C473" s="37"/>
      <c r="D473" s="38"/>
    </row>
    <row r="474" spans="2:4" ht="12">
      <c r="B474" s="37"/>
      <c r="C474" s="37"/>
      <c r="D474" s="38"/>
    </row>
    <row r="475" spans="2:4" ht="12">
      <c r="B475" s="37"/>
      <c r="C475" s="37"/>
      <c r="D475" s="38"/>
    </row>
    <row r="476" spans="2:4" ht="12">
      <c r="B476" s="37"/>
      <c r="C476" s="37"/>
      <c r="D476" s="38"/>
    </row>
    <row r="477" spans="2:4" ht="12">
      <c r="B477" s="37"/>
      <c r="C477" s="37"/>
      <c r="D477" s="38"/>
    </row>
    <row r="478" spans="2:4" ht="12">
      <c r="B478" s="37"/>
      <c r="C478" s="37"/>
      <c r="D478" s="38"/>
    </row>
    <row r="479" spans="2:4" ht="12">
      <c r="B479" s="37"/>
      <c r="C479" s="37"/>
      <c r="D479" s="38"/>
    </row>
    <row r="480" spans="2:4" ht="12">
      <c r="B480" s="37"/>
      <c r="C480" s="37"/>
      <c r="D480" s="38"/>
    </row>
    <row r="481" spans="2:4" ht="12">
      <c r="B481" s="37"/>
      <c r="C481" s="37"/>
      <c r="D481" s="38"/>
    </row>
    <row r="482" spans="2:4" ht="12">
      <c r="B482" s="37"/>
      <c r="C482" s="37"/>
      <c r="D482" s="38"/>
    </row>
    <row r="483" spans="2:4" ht="12">
      <c r="B483" s="37"/>
      <c r="C483" s="37"/>
      <c r="D483" s="38"/>
    </row>
    <row r="484" spans="2:4" ht="12">
      <c r="B484" s="37"/>
      <c r="C484" s="37"/>
      <c r="D484" s="38"/>
    </row>
    <row r="485" spans="2:4" ht="12">
      <c r="B485" s="37"/>
      <c r="C485" s="37"/>
      <c r="D485" s="38"/>
    </row>
    <row r="486" spans="2:4" ht="12">
      <c r="B486" s="37"/>
      <c r="C486" s="37"/>
      <c r="D486" s="38"/>
    </row>
    <row r="487" spans="2:4" ht="12">
      <c r="B487" s="37"/>
      <c r="C487" s="37"/>
      <c r="D487" s="38"/>
    </row>
    <row r="488" spans="2:4" ht="12">
      <c r="B488" s="37"/>
      <c r="C488" s="37"/>
      <c r="D488" s="38"/>
    </row>
    <row r="489" spans="2:4" ht="12">
      <c r="B489" s="37"/>
      <c r="C489" s="37"/>
      <c r="D489" s="38"/>
    </row>
    <row r="490" spans="2:4" ht="12">
      <c r="B490" s="37"/>
      <c r="C490" s="37"/>
      <c r="D490" s="38"/>
    </row>
    <row r="491" spans="2:4" ht="12">
      <c r="B491" s="37"/>
      <c r="C491" s="37"/>
      <c r="D491" s="38"/>
    </row>
    <row r="492" spans="2:4" ht="12">
      <c r="B492" s="37"/>
      <c r="C492" s="37"/>
      <c r="D492" s="38"/>
    </row>
    <row r="493" spans="2:4" ht="12">
      <c r="B493" s="37"/>
      <c r="C493" s="37"/>
      <c r="D493" s="38"/>
    </row>
    <row r="494" spans="2:4" ht="12">
      <c r="B494" s="37"/>
      <c r="C494" s="37"/>
      <c r="D494" s="38"/>
    </row>
    <row r="495" spans="2:4" ht="12">
      <c r="B495" s="37"/>
      <c r="C495" s="37"/>
      <c r="D495" s="38"/>
    </row>
    <row r="496" spans="2:4" ht="12">
      <c r="B496" s="37"/>
      <c r="C496" s="37"/>
      <c r="D496" s="38"/>
    </row>
    <row r="497" spans="2:4" ht="12">
      <c r="B497" s="37"/>
      <c r="C497" s="37"/>
      <c r="D497" s="38"/>
    </row>
    <row r="498" spans="2:4" ht="12">
      <c r="B498" s="37"/>
      <c r="C498" s="37"/>
      <c r="D498" s="38"/>
    </row>
    <row r="499" spans="2:4" ht="12">
      <c r="B499" s="37"/>
      <c r="C499" s="37"/>
      <c r="D499" s="38"/>
    </row>
    <row r="500" spans="2:4" ht="12">
      <c r="B500" s="37"/>
      <c r="C500" s="37"/>
      <c r="D500" s="38"/>
    </row>
    <row r="501" spans="2:4" ht="12">
      <c r="B501" s="37"/>
      <c r="C501" s="37"/>
      <c r="D501" s="38"/>
    </row>
    <row r="502" spans="2:4" ht="12">
      <c r="B502" s="37"/>
      <c r="C502" s="37"/>
      <c r="D502" s="38"/>
    </row>
    <row r="503" spans="2:4" ht="12">
      <c r="B503" s="37"/>
      <c r="C503" s="37"/>
      <c r="D503" s="38"/>
    </row>
    <row r="504" spans="2:4" ht="12">
      <c r="B504" s="37"/>
      <c r="C504" s="37"/>
      <c r="D504" s="38"/>
    </row>
    <row r="505" spans="2:4" ht="12">
      <c r="B505" s="37"/>
      <c r="C505" s="37"/>
      <c r="D505" s="38"/>
    </row>
    <row r="506" spans="2:4" ht="12">
      <c r="B506" s="37"/>
      <c r="C506" s="37"/>
      <c r="D506" s="38"/>
    </row>
    <row r="507" spans="2:4" ht="12">
      <c r="B507" s="37"/>
      <c r="C507" s="37"/>
      <c r="D507" s="38"/>
    </row>
    <row r="508" spans="2:4" ht="12">
      <c r="B508" s="37"/>
      <c r="C508" s="37"/>
      <c r="D508" s="38"/>
    </row>
    <row r="509" spans="2:4" ht="12">
      <c r="B509" s="37"/>
      <c r="C509" s="37"/>
      <c r="D509" s="38"/>
    </row>
    <row r="510" spans="2:4" ht="12">
      <c r="B510" s="37"/>
      <c r="C510" s="37"/>
      <c r="D510" s="38"/>
    </row>
    <row r="511" spans="2:4" ht="12">
      <c r="B511" s="37"/>
      <c r="C511" s="37"/>
      <c r="D511" s="38"/>
    </row>
    <row r="512" spans="2:4" ht="12">
      <c r="B512" s="37"/>
      <c r="C512" s="37"/>
      <c r="D512" s="38"/>
    </row>
    <row r="513" spans="2:4" ht="12">
      <c r="B513" s="37"/>
      <c r="C513" s="37"/>
      <c r="D513" s="38"/>
    </row>
    <row r="514" spans="2:4" ht="12">
      <c r="B514" s="37"/>
      <c r="C514" s="37"/>
      <c r="D514" s="38"/>
    </row>
    <row r="515" spans="2:4" ht="12">
      <c r="B515" s="37"/>
      <c r="C515" s="37"/>
      <c r="D515" s="38"/>
    </row>
    <row r="516" spans="2:4" ht="12">
      <c r="B516" s="37"/>
      <c r="C516" s="37"/>
      <c r="D516" s="38"/>
    </row>
    <row r="517" spans="2:4" ht="12">
      <c r="B517" s="37"/>
      <c r="C517" s="37"/>
      <c r="D517" s="38"/>
    </row>
    <row r="518" spans="2:4" ht="12">
      <c r="B518" s="37"/>
      <c r="C518" s="37"/>
      <c r="D518" s="38"/>
    </row>
    <row r="519" spans="2:4" ht="12">
      <c r="B519" s="37"/>
      <c r="C519" s="37"/>
      <c r="D519" s="38"/>
    </row>
    <row r="520" spans="2:4" ht="12">
      <c r="B520" s="37"/>
      <c r="C520" s="37"/>
      <c r="D520" s="38"/>
    </row>
    <row r="521" spans="2:4" ht="12">
      <c r="B521" s="37"/>
      <c r="C521" s="37"/>
      <c r="D521" s="38"/>
    </row>
    <row r="522" spans="2:4" ht="12">
      <c r="B522" s="37"/>
      <c r="C522" s="37"/>
      <c r="D522" s="38"/>
    </row>
    <row r="523" spans="2:4" ht="12">
      <c r="B523" s="37"/>
      <c r="C523" s="37"/>
      <c r="D523" s="38"/>
    </row>
    <row r="524" spans="2:4" ht="12">
      <c r="B524" s="37"/>
      <c r="C524" s="37"/>
      <c r="D524" s="38"/>
    </row>
    <row r="525" spans="2:4" ht="12">
      <c r="B525" s="37"/>
      <c r="C525" s="37"/>
      <c r="D525" s="38"/>
    </row>
    <row r="526" spans="2:4" ht="12">
      <c r="B526" s="37"/>
      <c r="C526" s="37"/>
      <c r="D526" s="38"/>
    </row>
    <row r="527" spans="2:4" ht="12">
      <c r="B527" s="37"/>
      <c r="C527" s="37"/>
      <c r="D527" s="38"/>
    </row>
    <row r="528" spans="2:4" ht="12">
      <c r="B528" s="37"/>
      <c r="C528" s="37"/>
      <c r="D528" s="38"/>
    </row>
    <row r="529" spans="2:4" ht="12">
      <c r="B529" s="37"/>
      <c r="C529" s="37"/>
      <c r="D529" s="38"/>
    </row>
    <row r="530" spans="2:4" ht="12">
      <c r="B530" s="37"/>
      <c r="C530" s="37"/>
      <c r="D530" s="38"/>
    </row>
    <row r="531" spans="2:4" ht="12">
      <c r="B531" s="37"/>
      <c r="C531" s="37"/>
      <c r="D531" s="38"/>
    </row>
    <row r="532" spans="2:4" ht="12">
      <c r="B532" s="37"/>
      <c r="C532" s="37"/>
      <c r="D532" s="38"/>
    </row>
    <row r="533" spans="2:4" ht="12">
      <c r="B533" s="37"/>
      <c r="C533" s="37"/>
      <c r="D533" s="38"/>
    </row>
    <row r="534" spans="2:4" ht="12">
      <c r="B534" s="37"/>
      <c r="C534" s="37"/>
      <c r="D534" s="38"/>
    </row>
    <row r="535" spans="2:4" ht="12">
      <c r="B535" s="37"/>
      <c r="C535" s="37"/>
      <c r="D535" s="38"/>
    </row>
    <row r="536" spans="2:4" ht="12">
      <c r="B536" s="37"/>
      <c r="C536" s="37"/>
      <c r="D536" s="38"/>
    </row>
    <row r="537" spans="2:4" ht="12">
      <c r="B537" s="37"/>
      <c r="C537" s="37"/>
      <c r="D537" s="38"/>
    </row>
    <row r="538" spans="2:4" ht="12">
      <c r="B538" s="37"/>
      <c r="C538" s="37"/>
      <c r="D538" s="38"/>
    </row>
    <row r="539" spans="2:4" ht="12">
      <c r="B539" s="37"/>
      <c r="C539" s="37"/>
      <c r="D539" s="38"/>
    </row>
    <row r="540" spans="2:4" ht="12">
      <c r="B540" s="37"/>
      <c r="C540" s="37"/>
      <c r="D540" s="38"/>
    </row>
    <row r="541" spans="2:4" ht="12">
      <c r="B541" s="37"/>
      <c r="C541" s="37"/>
      <c r="D541" s="38"/>
    </row>
    <row r="542" spans="2:4" ht="12">
      <c r="B542" s="37"/>
      <c r="C542" s="37"/>
      <c r="D542" s="38"/>
    </row>
    <row r="543" spans="2:4" ht="12">
      <c r="B543" s="37"/>
      <c r="C543" s="37"/>
      <c r="D543" s="38"/>
    </row>
    <row r="544" spans="2:4" ht="12">
      <c r="B544" s="37"/>
      <c r="C544" s="37"/>
      <c r="D544" s="38"/>
    </row>
    <row r="545" spans="2:4" ht="12">
      <c r="B545" s="37"/>
      <c r="C545" s="37"/>
      <c r="D545" s="38"/>
    </row>
    <row r="546" spans="2:4" ht="12">
      <c r="B546" s="37"/>
      <c r="C546" s="37"/>
      <c r="D546" s="38"/>
    </row>
    <row r="547" spans="2:4" ht="12">
      <c r="B547" s="37"/>
      <c r="C547" s="37"/>
      <c r="D547" s="38"/>
    </row>
    <row r="548" spans="2:4" ht="12">
      <c r="B548" s="37"/>
      <c r="C548" s="37"/>
      <c r="D548" s="38"/>
    </row>
    <row r="549" spans="2:4" ht="12">
      <c r="B549" s="37"/>
      <c r="C549" s="37"/>
      <c r="D549" s="38"/>
    </row>
    <row r="550" spans="2:4" ht="12">
      <c r="B550" s="37"/>
      <c r="C550" s="37"/>
      <c r="D550" s="38"/>
    </row>
    <row r="551" spans="2:4" ht="12">
      <c r="B551" s="37"/>
      <c r="C551" s="37"/>
      <c r="D551" s="38"/>
    </row>
    <row r="552" spans="2:4" ht="12">
      <c r="B552" s="37"/>
      <c r="C552" s="37"/>
      <c r="D552" s="38"/>
    </row>
    <row r="553" spans="2:4" ht="12">
      <c r="B553" s="37"/>
      <c r="C553" s="37"/>
      <c r="D553" s="38"/>
    </row>
    <row r="554" spans="2:4" ht="12">
      <c r="B554" s="37"/>
      <c r="C554" s="37"/>
      <c r="D554" s="38"/>
    </row>
    <row r="555" spans="2:4" ht="12">
      <c r="B555" s="37"/>
      <c r="C555" s="37"/>
      <c r="D555" s="38"/>
    </row>
    <row r="556" spans="2:4" ht="12">
      <c r="B556" s="37"/>
      <c r="C556" s="37"/>
      <c r="D556" s="38"/>
    </row>
    <row r="557" spans="2:4" ht="12">
      <c r="B557" s="37"/>
      <c r="C557" s="37"/>
      <c r="D557" s="38"/>
    </row>
    <row r="558" spans="2:4" ht="12">
      <c r="B558" s="37"/>
      <c r="C558" s="37"/>
      <c r="D558" s="38"/>
    </row>
    <row r="559" spans="2:4" ht="12">
      <c r="B559" s="37"/>
      <c r="C559" s="37"/>
      <c r="D559" s="38"/>
    </row>
    <row r="560" spans="2:4" ht="12">
      <c r="B560" s="37"/>
      <c r="C560" s="37"/>
      <c r="D560" s="38"/>
    </row>
    <row r="561" spans="2:4" ht="12">
      <c r="B561" s="37"/>
      <c r="C561" s="37"/>
      <c r="D561" s="38"/>
    </row>
    <row r="562" spans="2:4" ht="12">
      <c r="B562" s="37"/>
      <c r="C562" s="37"/>
      <c r="D562" s="38"/>
    </row>
    <row r="563" spans="2:4" ht="12">
      <c r="B563" s="37"/>
      <c r="C563" s="37"/>
      <c r="D563" s="38"/>
    </row>
    <row r="564" spans="2:4" ht="12">
      <c r="B564" s="37"/>
      <c r="C564" s="37"/>
      <c r="D564" s="38"/>
    </row>
    <row r="565" spans="2:4" ht="12">
      <c r="B565" s="37"/>
      <c r="C565" s="37"/>
      <c r="D565" s="38"/>
    </row>
    <row r="566" spans="2:4" ht="12">
      <c r="B566" s="37"/>
      <c r="C566" s="37"/>
      <c r="D566" s="38"/>
    </row>
    <row r="567" spans="2:4" ht="12">
      <c r="B567" s="37"/>
      <c r="C567" s="37"/>
      <c r="D567" s="38"/>
    </row>
    <row r="568" spans="2:4" ht="12">
      <c r="B568" s="37"/>
      <c r="C568" s="37"/>
      <c r="D568" s="38"/>
    </row>
    <row r="569" spans="2:4" ht="12">
      <c r="B569" s="37"/>
      <c r="C569" s="37"/>
      <c r="D569" s="38"/>
    </row>
    <row r="570" spans="2:4" ht="12">
      <c r="B570" s="37"/>
      <c r="C570" s="37"/>
      <c r="D570" s="38"/>
    </row>
    <row r="571" spans="2:4" ht="12">
      <c r="B571" s="37"/>
      <c r="C571" s="37"/>
      <c r="D571" s="38"/>
    </row>
    <row r="572" spans="2:4" ht="12">
      <c r="B572" s="37"/>
      <c r="C572" s="37"/>
      <c r="D572" s="38"/>
    </row>
    <row r="573" spans="2:4" ht="12">
      <c r="B573" s="37"/>
      <c r="C573" s="37"/>
      <c r="D573" s="38"/>
    </row>
    <row r="574" spans="2:4" ht="12">
      <c r="B574" s="37"/>
      <c r="C574" s="37"/>
      <c r="D574" s="38"/>
    </row>
    <row r="575" spans="2:4" ht="12">
      <c r="B575" s="37"/>
      <c r="C575" s="37"/>
      <c r="D575" s="38"/>
    </row>
    <row r="576" spans="2:4" ht="12">
      <c r="B576" s="37"/>
      <c r="C576" s="37"/>
      <c r="D576" s="38"/>
    </row>
    <row r="577" spans="2:4" ht="12">
      <c r="B577" s="37"/>
      <c r="C577" s="37"/>
      <c r="D577" s="38"/>
    </row>
    <row r="578" spans="2:4" ht="12">
      <c r="B578" s="37"/>
      <c r="C578" s="37"/>
      <c r="D578" s="38"/>
    </row>
    <row r="579" spans="2:4" ht="12">
      <c r="B579" s="37"/>
      <c r="C579" s="37"/>
      <c r="D579" s="38"/>
    </row>
    <row r="580" spans="2:4" ht="12">
      <c r="B580" s="37"/>
      <c r="C580" s="37"/>
      <c r="D580" s="38"/>
    </row>
    <row r="581" spans="2:4" ht="12">
      <c r="B581" s="37"/>
      <c r="C581" s="37"/>
      <c r="D581" s="38"/>
    </row>
    <row r="582" spans="2:4" ht="12">
      <c r="B582" s="37"/>
      <c r="C582" s="37"/>
      <c r="D582" s="38"/>
    </row>
    <row r="583" spans="2:4" ht="12">
      <c r="B583" s="37"/>
      <c r="C583" s="37"/>
      <c r="D583" s="38"/>
    </row>
    <row r="584" spans="2:4" ht="12">
      <c r="B584" s="37"/>
      <c r="C584" s="37"/>
      <c r="D584" s="38"/>
    </row>
    <row r="585" spans="2:4" ht="12">
      <c r="B585" s="37"/>
      <c r="C585" s="37"/>
      <c r="D585" s="38"/>
    </row>
    <row r="586" spans="2:4" ht="12">
      <c r="B586" s="37"/>
      <c r="C586" s="37"/>
      <c r="D586" s="38"/>
    </row>
    <row r="587" spans="2:4" ht="12">
      <c r="B587" s="37"/>
      <c r="C587" s="37"/>
      <c r="D587" s="38"/>
    </row>
    <row r="588" spans="2:4" ht="12">
      <c r="B588" s="37"/>
      <c r="C588" s="37"/>
      <c r="D588" s="38"/>
    </row>
    <row r="589" spans="2:4" ht="12">
      <c r="B589" s="37"/>
      <c r="C589" s="37"/>
      <c r="D589" s="38"/>
    </row>
    <row r="590" spans="2:4" ht="12">
      <c r="B590" s="37"/>
      <c r="C590" s="37"/>
      <c r="D590" s="38"/>
    </row>
    <row r="591" spans="2:4" ht="12">
      <c r="B591" s="37"/>
      <c r="C591" s="37"/>
      <c r="D591" s="38"/>
    </row>
    <row r="592" spans="2:4" ht="12">
      <c r="B592" s="37"/>
      <c r="C592" s="37"/>
      <c r="D592" s="38"/>
    </row>
    <row r="593" spans="2:4" ht="12">
      <c r="B593" s="37"/>
      <c r="C593" s="37"/>
      <c r="D593" s="38"/>
    </row>
    <row r="594" spans="2:4" ht="12">
      <c r="B594" s="37"/>
      <c r="C594" s="37"/>
      <c r="D594" s="38"/>
    </row>
    <row r="595" spans="2:4" ht="12">
      <c r="B595" s="37"/>
      <c r="C595" s="37"/>
      <c r="D595" s="38"/>
    </row>
    <row r="596" spans="2:4" ht="12">
      <c r="B596" s="37"/>
      <c r="C596" s="37"/>
      <c r="D596" s="38"/>
    </row>
    <row r="597" spans="2:4" ht="12">
      <c r="B597" s="37"/>
      <c r="C597" s="37"/>
      <c r="D597" s="38"/>
    </row>
    <row r="598" spans="2:4" ht="12">
      <c r="B598" s="37"/>
      <c r="C598" s="37"/>
      <c r="D598" s="38"/>
    </row>
    <row r="599" spans="2:4" ht="12">
      <c r="B599" s="37"/>
      <c r="C599" s="37"/>
      <c r="D599" s="38"/>
    </row>
    <row r="600" spans="2:4" ht="12">
      <c r="B600" s="37"/>
      <c r="C600" s="37"/>
      <c r="D600" s="38"/>
    </row>
    <row r="601" spans="2:4" ht="12">
      <c r="B601" s="37"/>
      <c r="C601" s="37"/>
      <c r="D601" s="38"/>
    </row>
    <row r="602" spans="2:4" ht="12">
      <c r="B602" s="37"/>
      <c r="C602" s="37"/>
      <c r="D602" s="38"/>
    </row>
    <row r="603" spans="2:4" ht="12">
      <c r="B603" s="37"/>
      <c r="C603" s="37"/>
      <c r="D603" s="38"/>
    </row>
    <row r="604" spans="2:4" ht="12">
      <c r="B604" s="37"/>
      <c r="C604" s="37"/>
      <c r="D604" s="38"/>
    </row>
    <row r="605" spans="2:4" ht="12">
      <c r="B605" s="37"/>
      <c r="C605" s="37"/>
      <c r="D605" s="38"/>
    </row>
    <row r="606" spans="2:4" ht="12">
      <c r="B606" s="37"/>
      <c r="C606" s="37"/>
      <c r="D606" s="38"/>
    </row>
    <row r="607" spans="2:4" ht="12">
      <c r="B607" s="37"/>
      <c r="C607" s="37"/>
      <c r="D607" s="38"/>
    </row>
    <row r="608" spans="2:4" ht="12">
      <c r="B608" s="37"/>
      <c r="C608" s="37"/>
      <c r="D608" s="38"/>
    </row>
    <row r="609" spans="2:4" ht="12">
      <c r="B609" s="37"/>
      <c r="C609" s="37"/>
      <c r="D609" s="38"/>
    </row>
    <row r="610" spans="2:4" ht="12">
      <c r="B610" s="37"/>
      <c r="C610" s="37"/>
      <c r="D610" s="38"/>
    </row>
    <row r="611" spans="2:4" ht="12">
      <c r="B611" s="37"/>
      <c r="C611" s="37"/>
      <c r="D611" s="38"/>
    </row>
    <row r="612" spans="2:4" ht="12">
      <c r="B612" s="37"/>
      <c r="C612" s="37"/>
      <c r="D612" s="38"/>
    </row>
    <row r="613" spans="2:4" ht="12">
      <c r="B613" s="37"/>
      <c r="C613" s="37"/>
      <c r="D613" s="38"/>
    </row>
    <row r="614" spans="2:4" ht="12">
      <c r="B614" s="37"/>
      <c r="C614" s="37"/>
      <c r="D614" s="38"/>
    </row>
    <row r="615" spans="2:4" ht="12">
      <c r="B615" s="37"/>
      <c r="C615" s="37"/>
      <c r="D615" s="38"/>
    </row>
    <row r="616" spans="2:4" ht="12">
      <c r="B616" s="37"/>
      <c r="C616" s="37"/>
      <c r="D616" s="38"/>
    </row>
    <row r="617" spans="2:4" ht="12">
      <c r="B617" s="37"/>
      <c r="C617" s="37"/>
      <c r="D617" s="38"/>
    </row>
    <row r="618" spans="2:4" ht="12">
      <c r="B618" s="37"/>
      <c r="C618" s="37"/>
      <c r="D618" s="38"/>
    </row>
    <row r="619" spans="2:4" ht="12">
      <c r="B619" s="37"/>
      <c r="C619" s="37"/>
      <c r="D619" s="38"/>
    </row>
    <row r="620" spans="2:4" ht="12">
      <c r="B620" s="37"/>
      <c r="C620" s="37"/>
      <c r="D620" s="38"/>
    </row>
    <row r="621" spans="2:4" ht="12">
      <c r="B621" s="37"/>
      <c r="C621" s="37"/>
      <c r="D621" s="38"/>
    </row>
    <row r="622" spans="2:4" ht="12">
      <c r="B622" s="37"/>
      <c r="C622" s="37"/>
      <c r="D622" s="38"/>
    </row>
    <row r="623" spans="2:4" ht="12">
      <c r="B623" s="37"/>
      <c r="C623" s="37"/>
      <c r="D623" s="38"/>
    </row>
    <row r="624" spans="2:4" ht="12">
      <c r="B624" s="37"/>
      <c r="C624" s="37"/>
      <c r="D624" s="38"/>
    </row>
    <row r="625" spans="2:4" ht="12">
      <c r="B625" s="37"/>
      <c r="C625" s="37"/>
      <c r="D625" s="38"/>
    </row>
    <row r="626" spans="2:4" ht="12">
      <c r="B626" s="37"/>
      <c r="C626" s="37"/>
      <c r="D626" s="38"/>
    </row>
    <row r="627" spans="2:4" ht="12">
      <c r="B627" s="37"/>
      <c r="C627" s="37"/>
      <c r="D627" s="38"/>
    </row>
    <row r="628" spans="2:4" ht="12">
      <c r="B628" s="37"/>
      <c r="C628" s="37"/>
      <c r="D628" s="38"/>
    </row>
    <row r="629" spans="2:4" ht="12">
      <c r="B629" s="37"/>
      <c r="C629" s="37"/>
      <c r="D629" s="38"/>
    </row>
    <row r="630" spans="2:4" ht="12">
      <c r="B630" s="37"/>
      <c r="C630" s="37"/>
      <c r="D630" s="38"/>
    </row>
    <row r="631" spans="2:4" ht="12">
      <c r="B631" s="37"/>
      <c r="C631" s="37"/>
      <c r="D631" s="38"/>
    </row>
    <row r="632" spans="2:4" ht="12">
      <c r="B632" s="37"/>
      <c r="C632" s="37"/>
      <c r="D632" s="38"/>
    </row>
    <row r="633" spans="2:4" ht="12">
      <c r="B633" s="37"/>
      <c r="C633" s="37"/>
      <c r="D633" s="38"/>
    </row>
    <row r="634" spans="2:4" ht="12">
      <c r="B634" s="37"/>
      <c r="C634" s="37"/>
      <c r="D634" s="38"/>
    </row>
    <row r="635" spans="2:4" ht="12">
      <c r="B635" s="37"/>
      <c r="C635" s="37"/>
      <c r="D635" s="38"/>
    </row>
    <row r="636" spans="2:4" ht="12">
      <c r="B636" s="37"/>
      <c r="C636" s="37"/>
      <c r="D636" s="38"/>
    </row>
    <row r="637" spans="2:4" ht="12">
      <c r="B637" s="37"/>
      <c r="C637" s="37"/>
      <c r="D637" s="38"/>
    </row>
    <row r="638" spans="2:4" ht="12">
      <c r="B638" s="37"/>
      <c r="C638" s="37"/>
      <c r="D638" s="38"/>
    </row>
    <row r="639" spans="2:4" ht="12">
      <c r="B639" s="37"/>
      <c r="C639" s="37"/>
      <c r="D639" s="38"/>
    </row>
    <row r="640" spans="2:4" ht="12">
      <c r="B640" s="37"/>
      <c r="C640" s="37"/>
      <c r="D640" s="38"/>
    </row>
    <row r="641" spans="2:4" ht="12">
      <c r="B641" s="37"/>
      <c r="C641" s="37"/>
      <c r="D641" s="38"/>
    </row>
    <row r="642" spans="2:4" ht="12">
      <c r="B642" s="37"/>
      <c r="C642" s="37"/>
      <c r="D642" s="38"/>
    </row>
    <row r="643" spans="2:4" ht="12">
      <c r="B643" s="37"/>
      <c r="C643" s="37"/>
      <c r="D643" s="38"/>
    </row>
    <row r="644" spans="2:4" ht="12">
      <c r="B644" s="37"/>
      <c r="C644" s="37"/>
      <c r="D644" s="38"/>
    </row>
    <row r="645" spans="2:4" ht="12">
      <c r="B645" s="37"/>
      <c r="C645" s="37"/>
      <c r="D645" s="38"/>
    </row>
    <row r="646" spans="2:4" ht="12">
      <c r="B646" s="37"/>
      <c r="C646" s="37"/>
      <c r="D646" s="38"/>
    </row>
    <row r="647" spans="2:4" ht="12">
      <c r="B647" s="37"/>
      <c r="C647" s="37"/>
      <c r="D647" s="38"/>
    </row>
    <row r="648" spans="2:4" ht="12">
      <c r="B648" s="37"/>
      <c r="C648" s="37"/>
      <c r="D648" s="38"/>
    </row>
    <row r="649" spans="2:4" ht="12">
      <c r="B649" s="37"/>
      <c r="C649" s="37"/>
      <c r="D649" s="38"/>
    </row>
    <row r="650" spans="2:4" ht="12">
      <c r="B650" s="37"/>
      <c r="C650" s="37"/>
      <c r="D650" s="38"/>
    </row>
    <row r="651" spans="2:4" ht="12">
      <c r="B651" s="37"/>
      <c r="C651" s="37"/>
      <c r="D651" s="38"/>
    </row>
    <row r="652" spans="2:4" ht="12">
      <c r="B652" s="37"/>
      <c r="C652" s="37"/>
      <c r="D652" s="38"/>
    </row>
    <row r="653" spans="2:4" ht="12">
      <c r="B653" s="37"/>
      <c r="C653" s="37"/>
      <c r="D653" s="38"/>
    </row>
    <row r="654" spans="2:4" ht="12">
      <c r="B654" s="37"/>
      <c r="C654" s="37"/>
      <c r="D654" s="38"/>
    </row>
    <row r="655" spans="2:4" ht="12">
      <c r="B655" s="37"/>
      <c r="C655" s="37"/>
      <c r="D655" s="38"/>
    </row>
    <row r="656" spans="2:4" ht="12">
      <c r="B656" s="37"/>
      <c r="C656" s="37"/>
      <c r="D656" s="38"/>
    </row>
    <row r="657" spans="2:4" ht="12">
      <c r="B657" s="37"/>
      <c r="C657" s="37"/>
      <c r="D657" s="38"/>
    </row>
    <row r="658" spans="2:4" ht="12">
      <c r="B658" s="37"/>
      <c r="C658" s="37"/>
      <c r="D658" s="38"/>
    </row>
    <row r="659" spans="2:4" ht="12">
      <c r="B659" s="37"/>
      <c r="C659" s="37"/>
      <c r="D659" s="38"/>
    </row>
    <row r="660" spans="2:4" ht="12">
      <c r="B660" s="37"/>
      <c r="C660" s="37"/>
      <c r="D660" s="38"/>
    </row>
    <row r="661" spans="2:4" ht="12">
      <c r="B661" s="37"/>
      <c r="C661" s="37"/>
      <c r="D661" s="38"/>
    </row>
    <row r="662" spans="2:4" ht="12">
      <c r="B662" s="37"/>
      <c r="C662" s="37"/>
      <c r="D662" s="38"/>
    </row>
    <row r="663" spans="2:4" ht="12">
      <c r="B663" s="37"/>
      <c r="C663" s="37"/>
      <c r="D663" s="38"/>
    </row>
    <row r="664" spans="2:4" ht="12">
      <c r="B664" s="37"/>
      <c r="C664" s="37"/>
      <c r="D664" s="38"/>
    </row>
    <row r="665" spans="2:4" ht="12">
      <c r="B665" s="37"/>
      <c r="C665" s="37"/>
      <c r="D665" s="38"/>
    </row>
    <row r="666" spans="2:4" ht="12">
      <c r="B666" s="37"/>
      <c r="C666" s="37"/>
      <c r="D666" s="38"/>
    </row>
    <row r="667" spans="2:4" ht="12">
      <c r="B667" s="37"/>
      <c r="C667" s="37"/>
      <c r="D667" s="38"/>
    </row>
    <row r="668" spans="2:4" ht="12">
      <c r="B668" s="37"/>
      <c r="C668" s="37"/>
      <c r="D668" s="38"/>
    </row>
    <row r="669" spans="2:4" ht="12">
      <c r="B669" s="37"/>
      <c r="C669" s="37"/>
      <c r="D669" s="38"/>
    </row>
    <row r="670" spans="2:4" ht="12">
      <c r="B670" s="37"/>
      <c r="C670" s="37"/>
      <c r="D670" s="38"/>
    </row>
    <row r="671" spans="2:4" ht="12">
      <c r="B671" s="37"/>
      <c r="C671" s="37"/>
      <c r="D671" s="38"/>
    </row>
    <row r="672" spans="2:4" ht="12">
      <c r="B672" s="37"/>
      <c r="C672" s="37"/>
      <c r="D672" s="38"/>
    </row>
    <row r="673" spans="2:4" ht="12">
      <c r="B673" s="37"/>
      <c r="C673" s="37"/>
      <c r="D673" s="38"/>
    </row>
    <row r="674" spans="2:4" ht="12">
      <c r="B674" s="37"/>
      <c r="C674" s="37"/>
      <c r="D674" s="38"/>
    </row>
    <row r="675" spans="2:4" ht="12">
      <c r="B675" s="37"/>
      <c r="C675" s="37"/>
      <c r="D675" s="38"/>
    </row>
    <row r="676" spans="2:4" ht="12">
      <c r="B676" s="37"/>
      <c r="C676" s="37"/>
      <c r="D676" s="38"/>
    </row>
    <row r="677" spans="2:4" ht="12">
      <c r="B677" s="37"/>
      <c r="C677" s="37"/>
      <c r="D677" s="38"/>
    </row>
    <row r="678" spans="2:4" ht="12">
      <c r="B678" s="37"/>
      <c r="C678" s="37"/>
      <c r="D678" s="38"/>
    </row>
    <row r="679" spans="2:4" ht="12">
      <c r="B679" s="37"/>
      <c r="C679" s="37"/>
      <c r="D679" s="38"/>
    </row>
    <row r="680" spans="2:4" ht="12">
      <c r="B680" s="37"/>
      <c r="C680" s="37"/>
      <c r="D680" s="38"/>
    </row>
    <row r="681" spans="2:4" ht="12">
      <c r="B681" s="37"/>
      <c r="C681" s="37"/>
      <c r="D681" s="38"/>
    </row>
    <row r="682" spans="2:4" ht="12">
      <c r="B682" s="37"/>
      <c r="C682" s="37"/>
      <c r="D682" s="38"/>
    </row>
    <row r="683" spans="2:4" ht="12">
      <c r="B683" s="37"/>
      <c r="C683" s="37"/>
      <c r="D683" s="38"/>
    </row>
    <row r="684" spans="2:4" ht="12">
      <c r="B684" s="37"/>
      <c r="C684" s="37"/>
      <c r="D684" s="38"/>
    </row>
    <row r="685" spans="2:4" ht="12">
      <c r="B685" s="37"/>
      <c r="C685" s="37"/>
      <c r="D685" s="38"/>
    </row>
    <row r="686" spans="2:4" ht="12">
      <c r="B686" s="37"/>
      <c r="C686" s="37"/>
      <c r="D686" s="38"/>
    </row>
    <row r="687" spans="2:4" ht="12">
      <c r="B687" s="37"/>
      <c r="C687" s="37"/>
      <c r="D687" s="38"/>
    </row>
    <row r="688" spans="2:4" ht="12">
      <c r="B688" s="37"/>
      <c r="C688" s="37"/>
      <c r="D688" s="38"/>
    </row>
    <row r="689" spans="2:4" ht="12">
      <c r="B689" s="37"/>
      <c r="C689" s="37"/>
      <c r="D689" s="38"/>
    </row>
    <row r="690" spans="2:4" ht="12">
      <c r="B690" s="37"/>
      <c r="C690" s="37"/>
      <c r="D690" s="38"/>
    </row>
    <row r="691" spans="2:4" ht="12">
      <c r="B691" s="37"/>
      <c r="C691" s="37"/>
      <c r="D691" s="38"/>
    </row>
    <row r="692" spans="2:4" ht="12">
      <c r="B692" s="37"/>
      <c r="C692" s="37"/>
      <c r="D692" s="38"/>
    </row>
    <row r="693" spans="2:4" ht="12">
      <c r="B693" s="37"/>
      <c r="C693" s="37"/>
      <c r="D693" s="38"/>
    </row>
    <row r="694" spans="2:4" ht="12">
      <c r="B694" s="37"/>
      <c r="C694" s="37"/>
      <c r="D694" s="38"/>
    </row>
    <row r="695" spans="2:4" ht="12">
      <c r="B695" s="37"/>
      <c r="C695" s="37"/>
      <c r="D695" s="38"/>
    </row>
    <row r="696" spans="2:4" ht="12">
      <c r="B696" s="37"/>
      <c r="C696" s="37"/>
      <c r="D696" s="38"/>
    </row>
    <row r="697" spans="2:4" ht="12">
      <c r="B697" s="37"/>
      <c r="C697" s="37"/>
      <c r="D697" s="38"/>
    </row>
    <row r="698" spans="2:4" ht="12">
      <c r="B698" s="37"/>
      <c r="C698" s="37"/>
      <c r="D698" s="38"/>
    </row>
    <row r="699" spans="2:4" ht="12">
      <c r="B699" s="37"/>
      <c r="C699" s="37"/>
      <c r="D699" s="38"/>
    </row>
    <row r="700" spans="2:4" ht="12">
      <c r="B700" s="37"/>
      <c r="C700" s="37"/>
      <c r="D700" s="38"/>
    </row>
    <row r="701" spans="2:4" ht="12">
      <c r="B701" s="37"/>
      <c r="C701" s="37"/>
      <c r="D701" s="38"/>
    </row>
    <row r="702" spans="2:4" ht="12">
      <c r="B702" s="37"/>
      <c r="C702" s="37"/>
      <c r="D702" s="38"/>
    </row>
    <row r="703" spans="2:4" ht="12">
      <c r="B703" s="37"/>
      <c r="C703" s="37"/>
      <c r="D703" s="38"/>
    </row>
    <row r="704" spans="2:4" ht="12">
      <c r="B704" s="37"/>
      <c r="C704" s="37"/>
      <c r="D704" s="38"/>
    </row>
    <row r="705" spans="2:4" ht="12">
      <c r="B705" s="37"/>
      <c r="C705" s="37"/>
      <c r="D705" s="38"/>
    </row>
    <row r="706" spans="2:4" ht="12">
      <c r="B706" s="37"/>
      <c r="C706" s="37"/>
      <c r="D706" s="38"/>
    </row>
    <row r="707" spans="2:4" ht="12">
      <c r="B707" s="37"/>
      <c r="C707" s="37"/>
      <c r="D707" s="38"/>
    </row>
    <row r="708" spans="2:4" ht="12">
      <c r="B708" s="37"/>
      <c r="C708" s="37"/>
      <c r="D708" s="38"/>
    </row>
    <row r="709" spans="2:4" ht="12">
      <c r="B709" s="37"/>
      <c r="C709" s="37"/>
      <c r="D709" s="38"/>
    </row>
    <row r="710" spans="2:4" ht="12">
      <c r="B710" s="37"/>
      <c r="C710" s="37"/>
      <c r="D710" s="38"/>
    </row>
    <row r="711" spans="2:4" ht="12">
      <c r="B711" s="37"/>
      <c r="C711" s="37"/>
      <c r="D711" s="38"/>
    </row>
    <row r="712" spans="2:4" ht="12">
      <c r="B712" s="37"/>
      <c r="C712" s="37"/>
      <c r="D712" s="38"/>
    </row>
    <row r="713" spans="2:4" ht="12">
      <c r="B713" s="37"/>
      <c r="C713" s="37"/>
      <c r="D713" s="38"/>
    </row>
    <row r="714" spans="2:4" ht="12">
      <c r="B714" s="37"/>
      <c r="C714" s="37"/>
      <c r="D714" s="38"/>
    </row>
    <row r="715" spans="2:4" ht="12">
      <c r="B715" s="37"/>
      <c r="C715" s="37"/>
      <c r="D715" s="38"/>
    </row>
    <row r="716" spans="2:4" ht="12">
      <c r="B716" s="37"/>
      <c r="C716" s="37"/>
      <c r="D716" s="38"/>
    </row>
    <row r="717" spans="2:4" ht="12">
      <c r="B717" s="37"/>
      <c r="C717" s="37"/>
      <c r="D717" s="38"/>
    </row>
    <row r="718" spans="2:4" ht="12">
      <c r="B718" s="37"/>
      <c r="C718" s="37"/>
      <c r="D718" s="38"/>
    </row>
    <row r="719" spans="2:4" ht="12">
      <c r="B719" s="37"/>
      <c r="C719" s="37"/>
      <c r="D719" s="38"/>
    </row>
    <row r="720" spans="2:4" ht="12">
      <c r="B720" s="37"/>
      <c r="C720" s="37"/>
      <c r="D720" s="38"/>
    </row>
    <row r="721" spans="2:4" ht="12">
      <c r="B721" s="37"/>
      <c r="C721" s="37"/>
      <c r="D721" s="38"/>
    </row>
    <row r="722" spans="2:4" ht="12">
      <c r="B722" s="37"/>
      <c r="C722" s="37"/>
      <c r="D722" s="38"/>
    </row>
    <row r="723" spans="2:4" ht="12">
      <c r="B723" s="37"/>
      <c r="C723" s="37"/>
      <c r="D723" s="38"/>
    </row>
    <row r="724" spans="2:4" ht="12">
      <c r="B724" s="37"/>
      <c r="C724" s="37"/>
      <c r="D724" s="38"/>
    </row>
    <row r="725" spans="2:4" ht="12">
      <c r="B725" s="37"/>
      <c r="C725" s="37"/>
      <c r="D725" s="38"/>
    </row>
    <row r="726" spans="2:4" ht="12">
      <c r="B726" s="37"/>
      <c r="C726" s="37"/>
      <c r="D726" s="38"/>
    </row>
    <row r="727" spans="2:4" ht="12">
      <c r="B727" s="37"/>
      <c r="C727" s="37"/>
      <c r="D727" s="38"/>
    </row>
    <row r="728" spans="2:4" ht="12">
      <c r="B728" s="37"/>
      <c r="C728" s="37"/>
      <c r="D728" s="38"/>
    </row>
    <row r="729" spans="2:4" ht="12">
      <c r="B729" s="37"/>
      <c r="C729" s="37"/>
      <c r="D729" s="38"/>
    </row>
    <row r="730" spans="2:4" ht="12">
      <c r="B730" s="37"/>
      <c r="C730" s="37"/>
      <c r="D730" s="38"/>
    </row>
    <row r="731" spans="2:4" ht="12">
      <c r="B731" s="37"/>
      <c r="C731" s="37"/>
      <c r="D731" s="38"/>
    </row>
    <row r="732" spans="2:4" ht="12">
      <c r="B732" s="37"/>
      <c r="C732" s="37"/>
      <c r="D732" s="38"/>
    </row>
    <row r="733" spans="2:4" ht="12">
      <c r="B733" s="37"/>
      <c r="C733" s="37"/>
      <c r="D733" s="38"/>
    </row>
    <row r="734" spans="2:4" ht="12">
      <c r="B734" s="37"/>
      <c r="C734" s="37"/>
      <c r="D734" s="38"/>
    </row>
    <row r="735" spans="2:4" ht="12">
      <c r="B735" s="37"/>
      <c r="C735" s="37"/>
      <c r="D735" s="38"/>
    </row>
    <row r="736" spans="2:4" ht="12">
      <c r="B736" s="37"/>
      <c r="C736" s="37"/>
      <c r="D736" s="38"/>
    </row>
    <row r="737" spans="2:4" ht="12">
      <c r="B737" s="37"/>
      <c r="C737" s="37"/>
      <c r="D737" s="38"/>
    </row>
    <row r="738" spans="2:4" ht="12">
      <c r="B738" s="37"/>
      <c r="C738" s="37"/>
      <c r="D738" s="38"/>
    </row>
    <row r="739" spans="2:4" ht="12">
      <c r="B739" s="37"/>
      <c r="C739" s="37"/>
      <c r="D739" s="38"/>
    </row>
    <row r="740" spans="2:4" ht="12">
      <c r="B740" s="37"/>
      <c r="C740" s="37"/>
      <c r="D740" s="38"/>
    </row>
    <row r="741" spans="2:4" ht="12">
      <c r="B741" s="37"/>
      <c r="C741" s="37"/>
      <c r="D741" s="38"/>
    </row>
    <row r="742" spans="2:4" ht="12">
      <c r="B742" s="37"/>
      <c r="C742" s="37"/>
      <c r="D742" s="38"/>
    </row>
    <row r="743" spans="2:4" ht="12">
      <c r="B743" s="37"/>
      <c r="C743" s="37"/>
      <c r="D743" s="38"/>
    </row>
    <row r="744" spans="2:4" ht="12">
      <c r="B744" s="37"/>
      <c r="C744" s="37"/>
      <c r="D744" s="38"/>
    </row>
    <row r="745" spans="2:4" ht="12">
      <c r="B745" s="37"/>
      <c r="C745" s="37"/>
      <c r="D745" s="38"/>
    </row>
    <row r="746" spans="2:4" ht="12">
      <c r="B746" s="37"/>
      <c r="C746" s="37"/>
      <c r="D746" s="38"/>
    </row>
    <row r="747" spans="2:4" ht="12">
      <c r="B747" s="37"/>
      <c r="C747" s="37"/>
      <c r="D747" s="38"/>
    </row>
    <row r="748" spans="2:4" ht="12">
      <c r="B748" s="37"/>
      <c r="C748" s="37"/>
      <c r="D748" s="38"/>
    </row>
    <row r="749" spans="2:4" ht="12">
      <c r="B749" s="37"/>
      <c r="C749" s="37"/>
      <c r="D749" s="38"/>
    </row>
    <row r="750" spans="2:4" ht="12">
      <c r="B750" s="37"/>
      <c r="C750" s="37"/>
      <c r="D750" s="38"/>
    </row>
    <row r="751" spans="2:4" ht="12">
      <c r="B751" s="37"/>
      <c r="C751" s="37"/>
      <c r="D751" s="38"/>
    </row>
    <row r="752" spans="2:4" ht="12">
      <c r="B752" s="37"/>
      <c r="C752" s="37"/>
      <c r="D752" s="38"/>
    </row>
  </sheetData>
  <sheetProtection/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2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20.00390625" style="0" customWidth="1"/>
    <col min="2" max="2" width="61.140625" style="0" customWidth="1"/>
    <col min="3" max="3" width="13.7109375" style="0" customWidth="1"/>
    <col min="4" max="4" width="14.8515625" style="0" customWidth="1"/>
    <col min="17" max="17" width="60.57421875" style="0" customWidth="1"/>
  </cols>
  <sheetData>
    <row r="1" spans="1:7" ht="12.75">
      <c r="A1" s="151"/>
      <c r="B1" s="151"/>
      <c r="C1" s="55"/>
      <c r="D1" s="55"/>
      <c r="E1" s="55"/>
      <c r="F1" s="55"/>
      <c r="G1" s="55"/>
    </row>
    <row r="2" spans="1:7" ht="12.75" thickBot="1">
      <c r="A2" s="55"/>
      <c r="B2" s="55"/>
      <c r="C2" s="55"/>
      <c r="D2" s="55"/>
      <c r="E2" s="55"/>
      <c r="F2" s="55"/>
      <c r="G2" s="55"/>
    </row>
    <row r="3" spans="1:7" ht="12.75" thickBot="1">
      <c r="A3" s="56" t="s">
        <v>162</v>
      </c>
      <c r="B3" s="57" t="s">
        <v>179</v>
      </c>
      <c r="C3" s="152" t="s">
        <v>163</v>
      </c>
      <c r="D3" s="153"/>
      <c r="E3" s="55"/>
      <c r="F3" s="55"/>
      <c r="G3" s="55"/>
    </row>
    <row r="4" spans="1:7" ht="12.75" thickBot="1">
      <c r="A4" s="58" t="s">
        <v>172</v>
      </c>
      <c r="B4" s="59"/>
      <c r="C4" s="60">
        <v>1795.2</v>
      </c>
      <c r="D4" s="61"/>
      <c r="E4" s="154"/>
      <c r="F4" s="151"/>
      <c r="G4" s="151"/>
    </row>
    <row r="5" spans="1:7" ht="12.75" thickBot="1">
      <c r="A5" s="58"/>
      <c r="B5" s="59"/>
      <c r="C5" s="60"/>
      <c r="D5" s="61"/>
      <c r="E5" s="118"/>
      <c r="F5" s="118"/>
      <c r="G5" s="118"/>
    </row>
    <row r="6" spans="1:7" ht="12.75" thickBot="1">
      <c r="A6" s="58" t="s">
        <v>164</v>
      </c>
      <c r="B6" s="60">
        <v>3977.08</v>
      </c>
      <c r="C6" s="116"/>
      <c r="D6" s="59"/>
      <c r="E6" s="55"/>
      <c r="F6" s="55"/>
      <c r="G6" s="55"/>
    </row>
    <row r="7" spans="1:7" ht="12.75" thickBot="1">
      <c r="A7" s="58"/>
      <c r="B7" s="60"/>
      <c r="C7" s="116"/>
      <c r="D7" s="59"/>
      <c r="E7" s="55"/>
      <c r="F7" s="55"/>
      <c r="G7" s="55"/>
    </row>
    <row r="8" spans="1:7" ht="12.75" thickBot="1">
      <c r="A8" s="58" t="s">
        <v>165</v>
      </c>
      <c r="B8" s="60"/>
      <c r="C8" s="116">
        <v>69671.27</v>
      </c>
      <c r="D8" s="59"/>
      <c r="E8" s="55"/>
      <c r="F8" s="55"/>
      <c r="G8" s="55"/>
    </row>
    <row r="9" spans="1:7" ht="12.75" thickBot="1">
      <c r="A9" s="58"/>
      <c r="B9" s="60"/>
      <c r="C9" s="116"/>
      <c r="D9" s="59"/>
      <c r="E9" s="55"/>
      <c r="F9" s="55"/>
      <c r="G9" s="55"/>
    </row>
    <row r="10" spans="1:7" ht="12.75" thickBot="1">
      <c r="A10" s="58" t="s">
        <v>177</v>
      </c>
      <c r="B10" s="60"/>
      <c r="C10" s="116"/>
      <c r="D10" s="59"/>
      <c r="E10" s="55"/>
      <c r="F10" s="55"/>
      <c r="G10" s="55"/>
    </row>
    <row r="11" spans="1:7" ht="12.75" thickBot="1">
      <c r="A11" s="58"/>
      <c r="B11" s="60"/>
      <c r="C11" s="116"/>
      <c r="D11" s="59"/>
      <c r="E11" s="55"/>
      <c r="F11" s="55"/>
      <c r="G11" s="55"/>
    </row>
    <row r="12" spans="1:7" ht="12.75" thickBot="1">
      <c r="A12" s="58" t="s">
        <v>173</v>
      </c>
      <c r="B12" s="60">
        <v>3374.48</v>
      </c>
      <c r="C12" s="116"/>
      <c r="D12" s="59"/>
      <c r="E12" s="55"/>
      <c r="F12" s="55"/>
      <c r="G12" s="55"/>
    </row>
    <row r="13" spans="1:7" ht="12.75" thickBot="1">
      <c r="A13" s="58"/>
      <c r="B13" s="60"/>
      <c r="C13" s="116"/>
      <c r="D13" s="59"/>
      <c r="E13" s="55"/>
      <c r="F13" s="55"/>
      <c r="G13" s="55"/>
    </row>
    <row r="14" spans="1:7" ht="12.75" thickBot="1">
      <c r="A14" s="58" t="s">
        <v>166</v>
      </c>
      <c r="B14" s="116"/>
      <c r="C14" s="116">
        <v>38546.76</v>
      </c>
      <c r="D14" s="59"/>
      <c r="E14" s="55"/>
      <c r="F14" s="55"/>
      <c r="G14" s="55"/>
    </row>
    <row r="15" spans="1:7" ht="12.75" thickBot="1">
      <c r="A15" s="58"/>
      <c r="B15" s="116"/>
      <c r="C15" s="116"/>
      <c r="D15" s="59"/>
      <c r="E15" s="55"/>
      <c r="F15" s="55"/>
      <c r="G15" s="55"/>
    </row>
    <row r="16" spans="1:7" ht="12.75" thickBot="1">
      <c r="A16" s="58" t="s">
        <v>167</v>
      </c>
      <c r="B16" s="59">
        <v>579.42</v>
      </c>
      <c r="C16" s="116"/>
      <c r="D16" s="61"/>
      <c r="E16" s="154"/>
      <c r="F16" s="151"/>
      <c r="G16" s="55"/>
    </row>
    <row r="17" spans="1:7" ht="12.75" thickBot="1">
      <c r="A17" s="58"/>
      <c r="B17" s="59"/>
      <c r="C17" s="116"/>
      <c r="D17" s="61"/>
      <c r="E17" s="118"/>
      <c r="F17" s="118"/>
      <c r="G17" s="55"/>
    </row>
    <row r="18" spans="1:7" ht="12.75" thickBot="1">
      <c r="A18" s="58" t="s">
        <v>168</v>
      </c>
      <c r="B18" s="116">
        <v>72</v>
      </c>
      <c r="C18" s="116"/>
      <c r="D18" s="59"/>
      <c r="E18" s="55"/>
      <c r="F18" s="55"/>
      <c r="G18" s="55"/>
    </row>
    <row r="19" spans="1:7" ht="12.75" thickBot="1">
      <c r="A19" s="58"/>
      <c r="B19" s="116"/>
      <c r="C19" s="116"/>
      <c r="D19" s="59"/>
      <c r="E19" s="55"/>
      <c r="F19" s="55"/>
      <c r="G19" s="55"/>
    </row>
    <row r="20" spans="1:7" ht="12.75" thickBot="1">
      <c r="A20" s="58" t="s">
        <v>178</v>
      </c>
      <c r="B20" s="59"/>
      <c r="C20" s="116"/>
      <c r="D20" s="59"/>
      <c r="E20" s="55"/>
      <c r="F20" s="55"/>
      <c r="G20" s="55"/>
    </row>
    <row r="21" spans="1:7" ht="12.75" thickBot="1">
      <c r="A21" s="58" t="s">
        <v>176</v>
      </c>
      <c r="B21" s="62">
        <f>SUM(B4:B20)</f>
        <v>8002.98</v>
      </c>
      <c r="C21" s="62">
        <f>SUM(C4:C20)</f>
        <v>110013.23000000001</v>
      </c>
      <c r="D21" s="62">
        <f>SUM(B21-C21)</f>
        <v>-102010.25000000001</v>
      </c>
      <c r="E21" s="55"/>
      <c r="F21" s="55"/>
      <c r="G21" s="55"/>
    </row>
    <row r="22" spans="1:7" ht="12.75">
      <c r="A22" s="55"/>
      <c r="B22" s="55"/>
      <c r="C22" s="55"/>
      <c r="D22" s="55"/>
      <c r="E22" s="151"/>
      <c r="F22" s="151"/>
      <c r="G22" s="151"/>
    </row>
    <row r="23" spans="1:3" ht="14.25">
      <c r="A23" s="63"/>
      <c r="B23" t="s">
        <v>215</v>
      </c>
      <c r="C23" t="s">
        <v>169</v>
      </c>
    </row>
    <row r="24" ht="12">
      <c r="C24" t="s">
        <v>170</v>
      </c>
    </row>
  </sheetData>
  <sheetProtection/>
  <mergeCells count="5">
    <mergeCell ref="A1:B1"/>
    <mergeCell ref="C3:D3"/>
    <mergeCell ref="E4:G4"/>
    <mergeCell ref="E16:F16"/>
    <mergeCell ref="E22:G22"/>
  </mergeCells>
  <printOptions/>
  <pageMargins left="0.7" right="0.7" top="0.75" bottom="0.75" header="0.3" footer="0.3"/>
  <pageSetup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Ksenija</cp:lastModifiedBy>
  <cp:lastPrinted>2021-01-25T09:58:45Z</cp:lastPrinted>
  <dcterms:created xsi:type="dcterms:W3CDTF">2013-09-11T11:00:21Z</dcterms:created>
  <dcterms:modified xsi:type="dcterms:W3CDTF">2021-03-16T12:01:03Z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